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Edición Planeta\CN_11_12\"/>
    </mc:Choice>
  </mc:AlternateContent>
  <bookViews>
    <workbookView xWindow="0" yWindow="0" windowWidth="19200" windowHeight="8955" tabRatio="500"/>
  </bookViews>
  <sheets>
    <sheet name="Solicitud gráfica" sheetId="1" r:id="rId1"/>
    <sheet name="Ayuda" sheetId="2" r:id="rId2"/>
    <sheet name="Definición técnica de imagenes" sheetId="3" r:id="rId3"/>
  </sheets>
  <externalReferences>
    <externalReference r:id="rId4"/>
  </externalReferences>
  <definedNames>
    <definedName name="_xlnm._FilterDatabase" localSheetId="0" hidden="1">'Solicitud gráfica'!$A$9:$P$52</definedName>
  </definedName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63" i="1" l="1"/>
  <c r="H63" i="1"/>
  <c r="F63" i="1"/>
  <c r="G63" i="1"/>
  <c r="C63" i="1"/>
  <c r="I62" i="1"/>
  <c r="H62" i="1"/>
  <c r="F62" i="1"/>
  <c r="G62" i="1"/>
  <c r="C62" i="1"/>
  <c r="I61" i="1"/>
  <c r="H61" i="1"/>
  <c r="F61" i="1"/>
  <c r="G61" i="1"/>
  <c r="C61" i="1"/>
  <c r="I60" i="1"/>
  <c r="H60" i="1"/>
  <c r="F60" i="1"/>
  <c r="G60" i="1"/>
  <c r="C60" i="1"/>
  <c r="I59" i="1"/>
  <c r="H59" i="1"/>
  <c r="F59" i="1"/>
  <c r="G59" i="1"/>
  <c r="C59" i="1"/>
  <c r="I58" i="1"/>
  <c r="H58" i="1"/>
  <c r="F58" i="1"/>
  <c r="G58" i="1"/>
  <c r="C58" i="1"/>
  <c r="I57" i="1"/>
  <c r="H57" i="1"/>
  <c r="F57" i="1"/>
  <c r="G57" i="1"/>
  <c r="C57" i="1"/>
  <c r="I56" i="1"/>
  <c r="H56" i="1"/>
  <c r="F56" i="1"/>
  <c r="G56" i="1"/>
  <c r="C56" i="1"/>
  <c r="I55" i="1"/>
  <c r="H55" i="1"/>
  <c r="F55" i="1"/>
  <c r="G55" i="1"/>
  <c r="C55" i="1"/>
  <c r="I54" i="1"/>
  <c r="H54" i="1"/>
  <c r="F54" i="1"/>
  <c r="G54" i="1"/>
  <c r="C54" i="1"/>
  <c r="I53" i="1"/>
  <c r="H53" i="1"/>
  <c r="F53" i="1"/>
  <c r="G53" i="1"/>
  <c r="C53" i="1"/>
  <c r="I52" i="1"/>
  <c r="H52" i="1"/>
  <c r="F52" i="1"/>
  <c r="G52" i="1"/>
  <c r="C52" i="1"/>
  <c r="I51" i="1"/>
  <c r="H51" i="1"/>
  <c r="F51" i="1"/>
  <c r="G51" i="1"/>
  <c r="C51" i="1"/>
  <c r="I50" i="1"/>
  <c r="H50" i="1"/>
  <c r="F50" i="1"/>
  <c r="G50" i="1"/>
  <c r="C50" i="1"/>
  <c r="I49" i="1"/>
  <c r="H49" i="1"/>
  <c r="F49" i="1"/>
  <c r="G49" i="1"/>
  <c r="C49" i="1"/>
  <c r="I48" i="1"/>
  <c r="H48" i="1"/>
  <c r="F48" i="1"/>
  <c r="G48" i="1"/>
  <c r="C48" i="1"/>
  <c r="I47" i="1"/>
  <c r="H47" i="1"/>
  <c r="F47" i="1"/>
  <c r="G47" i="1"/>
  <c r="C47" i="1"/>
  <c r="I46" i="1"/>
  <c r="H46" i="1"/>
  <c r="F46" i="1"/>
  <c r="G46" i="1"/>
  <c r="C46" i="1"/>
  <c r="I45" i="1"/>
  <c r="H45" i="1"/>
  <c r="F45" i="1"/>
  <c r="G45" i="1"/>
  <c r="C45" i="1"/>
  <c r="I44" i="1"/>
  <c r="H44" i="1"/>
  <c r="F44" i="1"/>
  <c r="G44" i="1"/>
  <c r="C44" i="1"/>
  <c r="I43" i="1"/>
  <c r="H43" i="1"/>
  <c r="F43" i="1"/>
  <c r="G43" i="1"/>
  <c r="C43" i="1"/>
  <c r="I42" i="1"/>
  <c r="H42" i="1"/>
  <c r="F42" i="1"/>
  <c r="G42" i="1"/>
  <c r="C42" i="1"/>
  <c r="I41" i="1"/>
  <c r="H41" i="1"/>
  <c r="F41" i="1"/>
  <c r="G41" i="1"/>
  <c r="C41" i="1"/>
  <c r="I40" i="1"/>
  <c r="H40" i="1"/>
  <c r="F40" i="1"/>
  <c r="G40" i="1"/>
  <c r="C40" i="1"/>
  <c r="I39" i="1"/>
  <c r="H39" i="1"/>
  <c r="F39" i="1"/>
  <c r="G39" i="1"/>
  <c r="C39" i="1"/>
  <c r="I38" i="1"/>
  <c r="H38" i="1"/>
  <c r="F38" i="1"/>
  <c r="G38" i="1"/>
  <c r="C38" i="1"/>
  <c r="I37" i="1"/>
  <c r="H37" i="1"/>
  <c r="F37" i="1"/>
  <c r="G37" i="1"/>
  <c r="C37" i="1"/>
  <c r="I36" i="1"/>
  <c r="H36" i="1"/>
  <c r="F36" i="1"/>
  <c r="G36" i="1"/>
  <c r="C36" i="1"/>
  <c r="I35" i="1"/>
  <c r="H35" i="1"/>
  <c r="F35" i="1"/>
  <c r="G35" i="1"/>
  <c r="C35" i="1"/>
  <c r="I34" i="1"/>
  <c r="H34" i="1"/>
  <c r="F34" i="1"/>
  <c r="G34" i="1"/>
  <c r="C34" i="1"/>
  <c r="I33" i="1"/>
  <c r="H33" i="1"/>
  <c r="F33" i="1"/>
  <c r="G33" i="1"/>
  <c r="C33" i="1"/>
  <c r="I32" i="1"/>
  <c r="H32" i="1"/>
  <c r="F32" i="1"/>
  <c r="G32" i="1"/>
  <c r="C32" i="1"/>
  <c r="I31" i="1"/>
  <c r="H31" i="1"/>
  <c r="F31" i="1"/>
  <c r="G31" i="1"/>
  <c r="C31" i="1"/>
  <c r="I30" i="1"/>
  <c r="H30" i="1"/>
  <c r="F30" i="1"/>
  <c r="G30" i="1"/>
  <c r="C30" i="1"/>
  <c r="I29" i="1"/>
  <c r="H29" i="1"/>
  <c r="F29" i="1"/>
  <c r="G29" i="1"/>
  <c r="C29" i="1"/>
  <c r="I28" i="1"/>
  <c r="H28" i="1"/>
  <c r="F28" i="1"/>
  <c r="G28" i="1"/>
  <c r="C28" i="1"/>
  <c r="I27" i="1"/>
  <c r="H27" i="1"/>
  <c r="F27" i="1"/>
  <c r="G27" i="1"/>
  <c r="C27" i="1"/>
  <c r="I26" i="1"/>
  <c r="H26" i="1"/>
  <c r="F26" i="1"/>
  <c r="G26" i="1"/>
  <c r="C26" i="1"/>
  <c r="I25" i="1"/>
  <c r="H25" i="1"/>
  <c r="F25" i="1"/>
  <c r="G25" i="1"/>
  <c r="C25" i="1"/>
  <c r="I24" i="1"/>
  <c r="H24" i="1"/>
  <c r="F24" i="1"/>
  <c r="G24" i="1"/>
  <c r="C24" i="1"/>
  <c r="I23" i="1"/>
  <c r="H23" i="1"/>
  <c r="F23" i="1"/>
  <c r="G23" i="1"/>
  <c r="C23" i="1"/>
  <c r="I22" i="1"/>
  <c r="H22" i="1"/>
  <c r="F22" i="1"/>
  <c r="G22" i="1"/>
  <c r="C22" i="1"/>
  <c r="I21" i="1"/>
  <c r="H21" i="1"/>
  <c r="F21" i="1"/>
  <c r="G21" i="1"/>
  <c r="C21" i="1"/>
  <c r="I20" i="1"/>
  <c r="H20" i="1"/>
  <c r="F20" i="1"/>
  <c r="G20" i="1"/>
  <c r="C20" i="1"/>
  <c r="I19" i="1"/>
  <c r="H19" i="1"/>
  <c r="F19" i="1"/>
  <c r="G19" i="1"/>
  <c r="C19" i="1"/>
  <c r="I18" i="1"/>
  <c r="H18" i="1"/>
  <c r="F18" i="1"/>
  <c r="G18" i="1"/>
  <c r="C18" i="1"/>
  <c r="I17" i="1"/>
  <c r="H17" i="1"/>
  <c r="F17" i="1"/>
  <c r="G17" i="1"/>
  <c r="C17" i="1"/>
  <c r="I16" i="1"/>
  <c r="H16" i="1"/>
  <c r="F16" i="1"/>
  <c r="G16" i="1"/>
  <c r="C16" i="1"/>
  <c r="I15" i="1"/>
  <c r="H15" i="1"/>
  <c r="F15" i="1"/>
  <c r="G15" i="1"/>
  <c r="C15" i="1"/>
  <c r="I14" i="1"/>
  <c r="H14" i="1"/>
  <c r="F14" i="1"/>
  <c r="G14" i="1"/>
  <c r="C14" i="1"/>
  <c r="I13" i="1"/>
  <c r="H13" i="1"/>
  <c r="F13" i="1"/>
  <c r="G13" i="1"/>
  <c r="C13" i="1"/>
  <c r="I12" i="1"/>
  <c r="H12" i="1"/>
  <c r="F12" i="1"/>
  <c r="G12" i="1"/>
  <c r="C12" i="1"/>
  <c r="I11" i="1"/>
  <c r="H11" i="1"/>
  <c r="F11" i="1"/>
  <c r="G11" i="1"/>
  <c r="C11" i="1"/>
  <c r="F10" i="1"/>
  <c r="C10" i="1"/>
  <c r="I10" i="1"/>
  <c r="H10" i="1"/>
  <c r="G10" i="1"/>
  <c r="D18" i="2"/>
  <c r="D7" i="2"/>
  <c r="F5" i="1"/>
  <c r="I21" i="2"/>
  <c r="K45" i="2"/>
  <c r="H21" i="2"/>
  <c r="J21" i="2"/>
  <c r="D17" i="2"/>
  <c r="D5" i="2"/>
</calcChain>
</file>

<file path=xl/sharedStrings.xml><?xml version="1.0" encoding="utf-8"?>
<sst xmlns="http://schemas.openxmlformats.org/spreadsheetml/2006/main" count="451" uniqueCount="253">
  <si>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</si>
  <si>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</si>
  <si>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</si>
  <si>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</si>
  <si>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</si>
  <si>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</si>
  <si>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</si>
  <si>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</si>
  <si>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</si>
  <si>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</si>
  <si>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</si>
  <si>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</si>
  <si>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</si>
  <si>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</si>
  <si>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</si>
  <si>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</si>
  <si>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</si>
  <si>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</si>
  <si>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</si>
  <si>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</si>
  <si>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</si>
  <si>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</si>
  <si>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</si>
  <si>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</si>
  <si>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</si>
  <si>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</si>
  <si>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</si>
  <si>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</si>
  <si>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</si>
  <si>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</si>
  <si>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</si>
  <si>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</si>
  <si>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</si>
  <si>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</si>
  <si>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</si>
  <si>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</si>
  <si>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</si>
  <si>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</si>
  <si>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</si>
  <si>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</si>
  <si>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</si>
  <si>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</si>
  <si>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</si>
  <si>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</si>
  <si>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</si>
  <si>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</si>
  <si>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</si>
  <si>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</si>
  <si>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</si>
  <si>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</si>
  <si>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</si>
  <si>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</si>
  <si>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</si>
  <si>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</si>
  <si>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</si>
  <si>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</si>
  <si>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</si>
  <si>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</si>
  <si>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</si>
  <si>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</si>
  <si>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</si>
  <si>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</si>
  <si>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</si>
  <si>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</si>
  <si>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</si>
  <si>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</si>
  <si>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</si>
  <si>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</si>
  <si>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</si>
  <si>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</si>
  <si>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</si>
  <si>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</si>
  <si>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</si>
  <si>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</si>
  <si>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</si>
  <si>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</si>
  <si>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</si>
  <si>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</si>
  <si>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</si>
  <si>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</si>
  <si>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</si>
  <si>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</si>
  <si>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</si>
  <si>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</si>
  <si>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</si>
  <si>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</si>
  <si>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</si>
  <si>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</si>
  <si>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</si>
  <si>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</si>
  <si>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</si>
  <si>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</si>
  <si>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</si>
  <si>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</si>
  <si>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</si>
  <si>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</si>
  <si>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</si>
  <si>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</si>
  <si>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</si>
  <si>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</si>
  <si>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</si>
  <si>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</si>
  <si>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</si>
  <si>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</si>
  <si>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</si>
  <si>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</si>
  <si>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</si>
  <si>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</si>
  <si>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</si>
  <si>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</si>
  <si>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</si>
  <si>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</si>
  <si>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</si>
  <si>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</si>
  <si>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</si>
  <si>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</si>
  <si>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</si>
  <si>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</si>
  <si>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</si>
  <si>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</si>
  <si>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</si>
  <si>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</si>
  <si>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</si>
  <si>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</si>
  <si>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</si>
  <si>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</si>
  <si>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</si>
  <si>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</si>
  <si>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</si>
  <si>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</si>
  <si>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</si>
  <si>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</si>
  <si>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</si>
  <si>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</si>
  <si>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</si>
  <si>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</si>
  <si>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</si>
  <si>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</si>
  <si>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</si>
  <si>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</si>
  <si>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</si>
  <si>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</si>
  <si>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</si>
  <si>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</si>
  <si>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</si>
  <si>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Lyz Marcela Bernal Gómez</t>
  </si>
  <si>
    <t>Cuaderno de Estudio</t>
  </si>
  <si>
    <t>Ilustración</t>
  </si>
  <si>
    <t>IMG10</t>
  </si>
  <si>
    <t>IMG11</t>
  </si>
  <si>
    <t>IMG12</t>
  </si>
  <si>
    <t>IMG13</t>
  </si>
  <si>
    <t>IMG14</t>
  </si>
  <si>
    <t>IMG15</t>
  </si>
  <si>
    <t>IMG16</t>
  </si>
  <si>
    <t>IMG17</t>
  </si>
  <si>
    <t>IMG18</t>
  </si>
  <si>
    <t>IMG19</t>
  </si>
  <si>
    <t>IMG20</t>
  </si>
  <si>
    <t>Horizontal</t>
  </si>
  <si>
    <t>Fotografía</t>
  </si>
  <si>
    <t>Ver descripción y observación</t>
  </si>
  <si>
    <t>IMG21</t>
  </si>
  <si>
    <t>IMG22</t>
  </si>
  <si>
    <t>IMG23</t>
  </si>
  <si>
    <t>IMG24</t>
  </si>
  <si>
    <t>IMG25</t>
  </si>
  <si>
    <t>IMG26</t>
  </si>
  <si>
    <t>IMG27</t>
  </si>
  <si>
    <t>IMG28</t>
  </si>
  <si>
    <t>IMG29</t>
  </si>
  <si>
    <t>IMG30</t>
  </si>
  <si>
    <t>IMG04</t>
  </si>
  <si>
    <t>IMG05</t>
  </si>
  <si>
    <t>IMG06</t>
  </si>
  <si>
    <t>IMG07</t>
  </si>
  <si>
    <t>IMG08</t>
  </si>
  <si>
    <t>IMG09</t>
  </si>
  <si>
    <t>Por favor realizar ilustración igual a la imagen guía. Disponerlos en cuadros pegados</t>
  </si>
  <si>
    <t>IMG31</t>
  </si>
  <si>
    <t>IMG32</t>
  </si>
  <si>
    <t>IMG33</t>
  </si>
  <si>
    <t>IMG02</t>
  </si>
  <si>
    <t>IMG03</t>
  </si>
  <si>
    <t>IMG34</t>
  </si>
  <si>
    <t>CN_11_12_CO</t>
  </si>
  <si>
    <t xml:space="preserve">Realizar ilustración de tabla igual como se deja en la imagen guía. La ilustración no tiene pie de imagen porque hace parte del texto. </t>
  </si>
  <si>
    <t>Realizar ilustración  igual como se deja en la imagen guía. La ilustración no tiene pie de imagen porque hace parte del texto</t>
  </si>
  <si>
    <t>Realizar tabla igual a la imagen guía. Por favor tener en cuenta los subíndices.  La ilustración no tiene pie de imagen porque hace parte del texto. Ajustar las columnas al tamaño del texto. Formato a la izquierda</t>
  </si>
  <si>
    <t xml:space="preserve">Realizar ilustración igual a la imagen guía. Por favor tener en cuenta los subíndices. El símbolo que esta encima de las letras H y O e s la letra griega delta . El texto "Puentes de hidrógeno" </t>
  </si>
  <si>
    <t xml:space="preserve">Realizar ilustración igual a la imagen guía. Por favor tener en cuenta los subíndices. </t>
  </si>
  <si>
    <t>Código Shutterstock:  63289744</t>
  </si>
  <si>
    <t>Código Shutterstock:  195723311</t>
  </si>
  <si>
    <t>Código Shutterstock:  74833099</t>
  </si>
  <si>
    <t>Cambiar "phenol" por "Fenol"</t>
  </si>
  <si>
    <t>Código Shutterstock: 80346709</t>
  </si>
  <si>
    <t xml:space="preserve">Realizar tabla igual a la imagen guía. Por favor tener en cuenta los subíndices. </t>
  </si>
  <si>
    <t>Realizar  igual a la imagen guía. Por favor tener en cuenta los subíndices.  La ilustración no tiene pie de imagen porque hace parte del texto</t>
  </si>
  <si>
    <t>Código Shutterstock: 137458133</t>
  </si>
  <si>
    <t>Realizar  igual a la imagen guía.  La ilustración no tiene pie de imagen porque hace parte del texto</t>
  </si>
  <si>
    <t>Realizar  igual a la imagen guía.  Texto "Grupo carbonilo"La ilustración no tiene pie de imagen porque hace parte del texto</t>
  </si>
  <si>
    <t>Realizar ilustración igual a la imagen guía</t>
  </si>
  <si>
    <t>Código Shutterstock:  210185851</t>
  </si>
  <si>
    <t>Código Shutterstock: 201970897. Ver descripción y observaciones</t>
  </si>
  <si>
    <t>Vertical</t>
  </si>
  <si>
    <t>Cambiar Vanillin por "Vainillina"</t>
  </si>
  <si>
    <t>Código Shutterstock:  211364635. Ver descripción y observaciones</t>
  </si>
  <si>
    <t>IMG35</t>
  </si>
  <si>
    <t>IMG36</t>
  </si>
  <si>
    <t>IMG37</t>
  </si>
  <si>
    <t>IMG38</t>
  </si>
  <si>
    <t>IMG39</t>
  </si>
  <si>
    <t>IMG40</t>
  </si>
  <si>
    <t>IMG41</t>
  </si>
  <si>
    <t>Código Shutterstock: 194722142. Ver descripción y observaciones</t>
  </si>
  <si>
    <t xml:space="preserve">Realizar zoom en la imagen relacionado la fórmula. </t>
  </si>
  <si>
    <t>Código Shutterstock: 113258716. Ver descripción y observaciones</t>
  </si>
  <si>
    <t>IMG42</t>
  </si>
  <si>
    <t>IMG43</t>
  </si>
  <si>
    <t xml:space="preserve">Ilustrar igual a la imagen guía. Manejar colores según maqueta </t>
  </si>
  <si>
    <t xml:space="preserve">Realizar zoom en la imagen relacionado la fórmula. Manejar colores según maqueta  </t>
  </si>
  <si>
    <t>Realizar ilustración  igual como se deja en la imagen guía. Np disponer en cuadros. La ilustración no tiene pie de imagen porque hace parte del texto</t>
  </si>
  <si>
    <t>Realizar ilustración  igual como se deja en la imagen guía. No disponer en cuadros. La ilustración no tiene pie de imagen porque hace parte del texto</t>
  </si>
  <si>
    <t>Realizar ilustración  igual como se deja en la imagen guía. No disponer en cuadros.La ilustración no tiene pie de imagen porque hace parte del texto</t>
  </si>
  <si>
    <t>Realizar ilustración  igual como se deja en la imagen guía.No disponer en cuadros. La ilustración no tiene pie de imagen porque hace parte del texto</t>
  </si>
  <si>
    <t>Realizar  igual a la imagen guía. Por favor tener en cuenta los subíndices. Disponer en cuadros.</t>
  </si>
  <si>
    <t>Realizar  igual a la imagen guía. Por favor tener en cuenta los subíndices.No disponer en cuadros. La ilustración no tiene pie de imagen porque hace parte del texto. Manejar colores según maqueta</t>
  </si>
  <si>
    <t>Realizar  igual a la imagen guía. Por favor tener en cuenta los subíndices. No disponer en cuadros.  La ilustración no tiene pie de imagen porque hace parte del texto</t>
  </si>
  <si>
    <t>Realizar  igual a la imagen guía.  No disponer en cuadros.La ilustración no tiene pie de imagen porque hace parte del texto</t>
  </si>
  <si>
    <t>IMG44</t>
  </si>
  <si>
    <t>IMG45</t>
  </si>
  <si>
    <t>Las funciones oxigenadas</t>
  </si>
  <si>
    <t>IMG46</t>
  </si>
  <si>
    <t>IMG47</t>
  </si>
  <si>
    <t>IMG48</t>
  </si>
  <si>
    <t>IMG49</t>
  </si>
  <si>
    <t>IMG50</t>
  </si>
  <si>
    <t>Realizar tabla igual a la imagen guía. Por favor tener en cuenta los subíndices.. Ajustar las columnas al tamaño del texto. Formato a la izquierda</t>
  </si>
  <si>
    <t>IMG51</t>
  </si>
  <si>
    <t>IMG52</t>
  </si>
  <si>
    <t>IMG53</t>
  </si>
  <si>
    <t>Código Shutterstock:  224278288</t>
  </si>
  <si>
    <t>Código Shutterstock: 125928755. Ver descripción y observaciones</t>
  </si>
  <si>
    <t>Cambiar "Citric acid" por "Ácido cítrico"</t>
  </si>
  <si>
    <t>Realizar  igual a la imagen guía.  Texto "Fórmula geeneral de los aldehídos"La ilustración no tiene pie de imagen porque hace parte del texto</t>
  </si>
  <si>
    <t>Realizar  igual a la imagen guía. Por favor tener en cuenta los subíndices.No disponer en cuadros.  La ilustración no tiene pie de imagen porque hace parte del texto. En texto no negrita</t>
  </si>
  <si>
    <t>Realizar  igual a la imagen guía.  Texto "Fórmula geeneral de las cetonas"La ilustración no tiene pie de imagen porque hace parte del texto</t>
  </si>
  <si>
    <t xml:space="preserve">Realizar  igual a la imagen guía. Por favor tener en cuenta los subíndices.  No disponer en cuadros.La ilustración no tiene pie de imagen porque hace parte del texto. Texto sin negrita </t>
  </si>
  <si>
    <t xml:space="preserve">Realizar  igual a la imagen guía.  La ilustración no tiene pie de imagen porque hace parte del texto.Texto sin negrita </t>
  </si>
  <si>
    <t xml:space="preserve">Realizar  igual a la imagen guía. No disponer en cuadros. La ilustración no tiene pie de imagen porque hace parte del texto.Texto sin negrita </t>
  </si>
  <si>
    <t xml:space="preserve">Realizar  igual a la imagen guía.No disponer en cuadros.  La ilustración no tiene pie de imagen porque hace parte del texto.Texto sin negrita </t>
  </si>
  <si>
    <t xml:space="preserve">Realizar ilustración  igual como se deja en la imagen guía. La ilustración no tiene pie de imagen porque hace parte del texto. Texto sin negrita </t>
  </si>
  <si>
    <t>Ilustrar igual a la imagen guía. No disponer en cuadros. La ilustración no tiene pie de imagen porque hace parte del texto.</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</si>
</sst>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0"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thin">
        <color auto="1"/>
      </right>
      <top style="medium">
        <color auto="1"/>
      </top>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6">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6" fillId="0" borderId="5" xfId="0" applyFont="1" applyBorder="1" applyAlignment="1">
      <alignment vertical="top" wrapText="1"/>
    </xf>
    <xf numFmtId="1" fontId="2" fillId="0" borderId="5" xfId="0" applyNumberFormat="1" applyFont="1" applyFill="1" applyBorder="1" applyAlignment="1">
      <alignment vertical="top" wrapText="1"/>
    </xf>
    <xf numFmtId="1" fontId="2" fillId="0" borderId="5" xfId="0" applyNumberFormat="1" applyFont="1" applyFill="1" applyBorder="1" applyAlignment="1">
      <alignment horizontal="left" vertical="top" wrapText="1"/>
    </xf>
    <xf numFmtId="0" fontId="2" fillId="0" borderId="5" xfId="0" applyFont="1" applyFill="1" applyBorder="1" applyAlignment="1">
      <alignment vertical="top" wrapText="1"/>
    </xf>
    <xf numFmtId="0" fontId="6" fillId="0" borderId="5" xfId="0" applyFont="1" applyBorder="1" applyAlignment="1">
      <alignment vertical="center" wrapText="1"/>
    </xf>
    <xf numFmtId="0" fontId="0" fillId="0" borderId="5" xfId="0" applyBorder="1"/>
    <xf numFmtId="0" fontId="0" fillId="0" borderId="5" xfId="0" applyBorder="1" applyAlignment="1">
      <alignment vertical="center"/>
    </xf>
    <xf numFmtId="0" fontId="3" fillId="5" borderId="36" xfId="0" applyFont="1" applyFill="1" applyBorder="1" applyAlignment="1">
      <alignment horizontal="center" vertical="center"/>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externalLink" Target="externalLinks/externalLink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9" Type="http://schemas.openxmlformats.org/officeDocument/2006/relationships/image" Target="../media/image42.png"/><Relationship Id="rId3" Type="http://schemas.openxmlformats.org/officeDocument/2006/relationships/image" Target="../media/image6.png"/><Relationship Id="rId21" Type="http://schemas.openxmlformats.org/officeDocument/2006/relationships/image" Target="../media/image24.png"/><Relationship Id="rId34" Type="http://schemas.openxmlformats.org/officeDocument/2006/relationships/image" Target="../media/image37.png"/><Relationship Id="rId42" Type="http://schemas.openxmlformats.org/officeDocument/2006/relationships/image" Target="../media/image45.png"/><Relationship Id="rId47" Type="http://schemas.openxmlformats.org/officeDocument/2006/relationships/image" Target="../media/image50.png"/><Relationship Id="rId50" Type="http://schemas.openxmlformats.org/officeDocument/2006/relationships/image" Target="../media/image53.png"/><Relationship Id="rId7" Type="http://schemas.openxmlformats.org/officeDocument/2006/relationships/image" Target="../media/image10.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33" Type="http://schemas.openxmlformats.org/officeDocument/2006/relationships/image" Target="../media/image36.png"/><Relationship Id="rId38" Type="http://schemas.openxmlformats.org/officeDocument/2006/relationships/image" Target="../media/image41.png"/><Relationship Id="rId46" Type="http://schemas.openxmlformats.org/officeDocument/2006/relationships/image" Target="../media/image49.jpeg"/><Relationship Id="rId2" Type="http://schemas.openxmlformats.org/officeDocument/2006/relationships/image" Target="../media/image5.png"/><Relationship Id="rId16" Type="http://schemas.openxmlformats.org/officeDocument/2006/relationships/image" Target="../media/image19.jpeg"/><Relationship Id="rId20" Type="http://schemas.openxmlformats.org/officeDocument/2006/relationships/image" Target="../media/image23.png"/><Relationship Id="rId29" Type="http://schemas.openxmlformats.org/officeDocument/2006/relationships/image" Target="../media/image32.png"/><Relationship Id="rId41" Type="http://schemas.openxmlformats.org/officeDocument/2006/relationships/image" Target="../media/image44.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jpeg"/><Relationship Id="rId24" Type="http://schemas.openxmlformats.org/officeDocument/2006/relationships/image" Target="../media/image27.png"/><Relationship Id="rId32" Type="http://schemas.openxmlformats.org/officeDocument/2006/relationships/image" Target="../media/image35.png"/><Relationship Id="rId37" Type="http://schemas.openxmlformats.org/officeDocument/2006/relationships/image" Target="../media/image40.png"/><Relationship Id="rId40" Type="http://schemas.openxmlformats.org/officeDocument/2006/relationships/image" Target="../media/image43.png"/><Relationship Id="rId45" Type="http://schemas.openxmlformats.org/officeDocument/2006/relationships/image" Target="../media/image48.jpeg"/><Relationship Id="rId5" Type="http://schemas.openxmlformats.org/officeDocument/2006/relationships/image" Target="../media/image8.png"/><Relationship Id="rId15" Type="http://schemas.openxmlformats.org/officeDocument/2006/relationships/image" Target="../media/image18.png"/><Relationship Id="rId23" Type="http://schemas.openxmlformats.org/officeDocument/2006/relationships/image" Target="../media/image26.png"/><Relationship Id="rId28" Type="http://schemas.openxmlformats.org/officeDocument/2006/relationships/image" Target="../media/image31.jpeg"/><Relationship Id="rId36" Type="http://schemas.openxmlformats.org/officeDocument/2006/relationships/image" Target="../media/image39.png"/><Relationship Id="rId49" Type="http://schemas.openxmlformats.org/officeDocument/2006/relationships/image" Target="../media/image52.png"/><Relationship Id="rId10" Type="http://schemas.openxmlformats.org/officeDocument/2006/relationships/image" Target="../media/image13.jpeg"/><Relationship Id="rId19" Type="http://schemas.openxmlformats.org/officeDocument/2006/relationships/image" Target="../media/image22.png"/><Relationship Id="rId31" Type="http://schemas.openxmlformats.org/officeDocument/2006/relationships/image" Target="../media/image34.png"/><Relationship Id="rId44" Type="http://schemas.openxmlformats.org/officeDocument/2006/relationships/image" Target="../media/image47.png"/><Relationship Id="rId4" Type="http://schemas.openxmlformats.org/officeDocument/2006/relationships/image" Target="../media/image7.png"/><Relationship Id="rId9" Type="http://schemas.openxmlformats.org/officeDocument/2006/relationships/image" Target="../media/image12.jpeg"/><Relationship Id="rId14" Type="http://schemas.openxmlformats.org/officeDocument/2006/relationships/image" Target="../media/image17.png"/><Relationship Id="rId22" Type="http://schemas.openxmlformats.org/officeDocument/2006/relationships/image" Target="../media/image25.jpeg"/><Relationship Id="rId27" Type="http://schemas.openxmlformats.org/officeDocument/2006/relationships/image" Target="../media/image30.png"/><Relationship Id="rId30" Type="http://schemas.openxmlformats.org/officeDocument/2006/relationships/image" Target="../media/image33.png"/><Relationship Id="rId35" Type="http://schemas.openxmlformats.org/officeDocument/2006/relationships/image" Target="../media/image38.png"/><Relationship Id="rId43" Type="http://schemas.openxmlformats.org/officeDocument/2006/relationships/image" Target="../media/image46.png"/><Relationship Id="rId48" Type="http://schemas.openxmlformats.org/officeDocument/2006/relationships/image" Target="../media/image51.png"/><Relationship Id="rId8" Type="http://schemas.openxmlformats.org/officeDocument/2006/relationships/image" Target="../media/image11.png"/><Relationship Id="rId51" Type="http://schemas.openxmlformats.org/officeDocument/2006/relationships/image" Target="../media/image54.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571499</xdr:colOff>
      <xdr:row>8</xdr:row>
      <xdr:rowOff>495300</xdr:rowOff>
    </xdr:from>
    <xdr:to>
      <xdr:col>9</xdr:col>
      <xdr:colOff>3701142</xdr:colOff>
      <xdr:row>9</xdr:row>
      <xdr:rowOff>3687536</xdr:rowOff>
    </xdr:to>
    <xdr:pic>
      <xdr:nvPicPr>
        <xdr:cNvPr id="39" name="Imagen 38"/>
        <xdr:cNvPicPr/>
      </xdr:nvPicPr>
      <xdr:blipFill rotWithShape="1">
        <a:blip xmlns:r="http://schemas.openxmlformats.org/officeDocument/2006/relationships" r:embed="rId1"/>
        <a:srcRect l="10694" t="4755" r="46534" b="12520"/>
        <a:stretch/>
      </xdr:blipFill>
      <xdr:spPr bwMode="auto">
        <a:xfrm>
          <a:off x="15253606" y="2114550"/>
          <a:ext cx="3129643" cy="370930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40822</xdr:colOff>
      <xdr:row>10</xdr:row>
      <xdr:rowOff>462642</xdr:rowOff>
    </xdr:from>
    <xdr:to>
      <xdr:col>9</xdr:col>
      <xdr:colOff>3655786</xdr:colOff>
      <xdr:row>10</xdr:row>
      <xdr:rowOff>1714499</xdr:rowOff>
    </xdr:to>
    <xdr:pic>
      <xdr:nvPicPr>
        <xdr:cNvPr id="40" name="Imagen 39"/>
        <xdr:cNvPicPr/>
      </xdr:nvPicPr>
      <xdr:blipFill rotWithShape="1">
        <a:blip xmlns:r="http://schemas.openxmlformats.org/officeDocument/2006/relationships" r:embed="rId2"/>
        <a:srcRect l="38136" t="45541" r="1123" b="30525"/>
        <a:stretch/>
      </xdr:blipFill>
      <xdr:spPr bwMode="auto">
        <a:xfrm>
          <a:off x="14722929" y="6408963"/>
          <a:ext cx="3614964" cy="125185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122464</xdr:colOff>
      <xdr:row>11</xdr:row>
      <xdr:rowOff>408214</xdr:rowOff>
    </xdr:from>
    <xdr:to>
      <xdr:col>9</xdr:col>
      <xdr:colOff>3550194</xdr:colOff>
      <xdr:row>11</xdr:row>
      <xdr:rowOff>1427389</xdr:rowOff>
    </xdr:to>
    <xdr:pic>
      <xdr:nvPicPr>
        <xdr:cNvPr id="41" name="Imagen 40"/>
        <xdr:cNvPicPr/>
      </xdr:nvPicPr>
      <xdr:blipFill rotWithShape="1">
        <a:blip xmlns:r="http://schemas.openxmlformats.org/officeDocument/2006/relationships" r:embed="rId3"/>
        <a:srcRect l="11495" t="32330" r="39048" b="41521"/>
        <a:stretch/>
      </xdr:blipFill>
      <xdr:spPr bwMode="auto">
        <a:xfrm>
          <a:off x="14804571" y="8463643"/>
          <a:ext cx="3427730" cy="10191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136070</xdr:colOff>
      <xdr:row>12</xdr:row>
      <xdr:rowOff>190500</xdr:rowOff>
    </xdr:from>
    <xdr:to>
      <xdr:col>9</xdr:col>
      <xdr:colOff>4789713</xdr:colOff>
      <xdr:row>12</xdr:row>
      <xdr:rowOff>1905000</xdr:rowOff>
    </xdr:to>
    <xdr:pic>
      <xdr:nvPicPr>
        <xdr:cNvPr id="42" name="Imagen 41"/>
        <xdr:cNvPicPr/>
      </xdr:nvPicPr>
      <xdr:blipFill rotWithShape="1">
        <a:blip xmlns:r="http://schemas.openxmlformats.org/officeDocument/2006/relationships" r:embed="rId4"/>
        <a:srcRect l="42238" t="44216" r="18196" b="32013"/>
        <a:stretch/>
      </xdr:blipFill>
      <xdr:spPr bwMode="auto">
        <a:xfrm>
          <a:off x="14818177" y="10355036"/>
          <a:ext cx="4653643" cy="1714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136071</xdr:colOff>
      <xdr:row>13</xdr:row>
      <xdr:rowOff>95250</xdr:rowOff>
    </xdr:from>
    <xdr:to>
      <xdr:col>9</xdr:col>
      <xdr:colOff>4659176</xdr:colOff>
      <xdr:row>13</xdr:row>
      <xdr:rowOff>1208405</xdr:rowOff>
    </xdr:to>
    <xdr:pic>
      <xdr:nvPicPr>
        <xdr:cNvPr id="43" name="Imagen 42"/>
        <xdr:cNvPicPr/>
      </xdr:nvPicPr>
      <xdr:blipFill rotWithShape="1">
        <a:blip xmlns:r="http://schemas.openxmlformats.org/officeDocument/2006/relationships" r:embed="rId5"/>
        <a:srcRect l="7214" t="44085" r="20579" b="20050"/>
        <a:stretch/>
      </xdr:blipFill>
      <xdr:spPr bwMode="auto">
        <a:xfrm>
          <a:off x="14818178" y="12790714"/>
          <a:ext cx="4523105" cy="111315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13606</xdr:colOff>
      <xdr:row>14</xdr:row>
      <xdr:rowOff>190499</xdr:rowOff>
    </xdr:from>
    <xdr:to>
      <xdr:col>9</xdr:col>
      <xdr:colOff>4857749</xdr:colOff>
      <xdr:row>14</xdr:row>
      <xdr:rowOff>1564820</xdr:rowOff>
    </xdr:to>
    <xdr:pic>
      <xdr:nvPicPr>
        <xdr:cNvPr id="44" name="Imagen 43"/>
        <xdr:cNvPicPr/>
      </xdr:nvPicPr>
      <xdr:blipFill rotWithShape="1">
        <a:blip xmlns:r="http://schemas.openxmlformats.org/officeDocument/2006/relationships" r:embed="rId6"/>
        <a:srcRect l="8554" t="25198" r="7236" b="38669"/>
        <a:stretch/>
      </xdr:blipFill>
      <xdr:spPr bwMode="auto">
        <a:xfrm>
          <a:off x="14695713" y="14369142"/>
          <a:ext cx="4844143" cy="137432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68035</xdr:colOff>
      <xdr:row>15</xdr:row>
      <xdr:rowOff>54428</xdr:rowOff>
    </xdr:from>
    <xdr:to>
      <xdr:col>9</xdr:col>
      <xdr:colOff>4735287</xdr:colOff>
      <xdr:row>15</xdr:row>
      <xdr:rowOff>2313215</xdr:rowOff>
    </xdr:to>
    <xdr:pic>
      <xdr:nvPicPr>
        <xdr:cNvPr id="45" name="Imagen 44"/>
        <xdr:cNvPicPr/>
      </xdr:nvPicPr>
      <xdr:blipFill rotWithShape="1">
        <a:blip xmlns:r="http://schemas.openxmlformats.org/officeDocument/2006/relationships" r:embed="rId7"/>
        <a:srcRect l="32453" t="27417" r="12388" b="33617"/>
        <a:stretch/>
      </xdr:blipFill>
      <xdr:spPr bwMode="auto">
        <a:xfrm>
          <a:off x="14750142" y="16763999"/>
          <a:ext cx="4667252" cy="225878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136072</xdr:colOff>
      <xdr:row>16</xdr:row>
      <xdr:rowOff>312965</xdr:rowOff>
    </xdr:from>
    <xdr:to>
      <xdr:col>9</xdr:col>
      <xdr:colOff>4748893</xdr:colOff>
      <xdr:row>16</xdr:row>
      <xdr:rowOff>3170464</xdr:rowOff>
    </xdr:to>
    <xdr:pic>
      <xdr:nvPicPr>
        <xdr:cNvPr id="46" name="Imagen 45"/>
        <xdr:cNvPicPr/>
      </xdr:nvPicPr>
      <xdr:blipFill rotWithShape="1">
        <a:blip xmlns:r="http://schemas.openxmlformats.org/officeDocument/2006/relationships" r:embed="rId8"/>
        <a:srcRect l="21215" t="29885" r="20910" b="28759"/>
        <a:stretch/>
      </xdr:blipFill>
      <xdr:spPr bwMode="auto">
        <a:xfrm>
          <a:off x="14818179" y="19553465"/>
          <a:ext cx="4612821" cy="2857499"/>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542925</xdr:colOff>
          <xdr:row>17</xdr:row>
          <xdr:rowOff>342900</xdr:rowOff>
        </xdr:from>
        <xdr:to>
          <xdr:col>9</xdr:col>
          <xdr:colOff>3343275</xdr:colOff>
          <xdr:row>17</xdr:row>
          <xdr:rowOff>2790825</xdr:rowOff>
        </xdr:to>
        <xdr:sp macro="" textlink="">
          <xdr:nvSpPr>
            <xdr:cNvPr id="3143" name="Object 71" hidden="1">
              <a:extLst>
                <a:ext uri="{63B3BB69-23CF-44E3-9099-C40C66FF867C}">
                  <a14:compatExt spid="_x0000_s314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340178</xdr:colOff>
      <xdr:row>18</xdr:row>
      <xdr:rowOff>381000</xdr:rowOff>
    </xdr:from>
    <xdr:to>
      <xdr:col>9</xdr:col>
      <xdr:colOff>3416753</xdr:colOff>
      <xdr:row>18</xdr:row>
      <xdr:rowOff>1624965</xdr:rowOff>
    </xdr:to>
    <xdr:pic>
      <xdr:nvPicPr>
        <xdr:cNvPr id="48" name="Imagen 47" descr="http://thumb101.shutterstock.com/display_pic_with_logo/184204/184204,1287425749,13/stock-photo-set-of-wine-and-brandy-bottles-isolated-on-white-background-63289744.jpg"/>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022285" y="27241500"/>
          <a:ext cx="3076575" cy="1243965"/>
        </a:xfrm>
        <a:prstGeom prst="rect">
          <a:avLst/>
        </a:prstGeom>
        <a:noFill/>
        <a:ln>
          <a:noFill/>
        </a:ln>
      </xdr:spPr>
    </xdr:pic>
    <xdr:clientData/>
  </xdr:twoCellAnchor>
  <xdr:twoCellAnchor editAs="oneCell">
    <xdr:from>
      <xdr:col>9</xdr:col>
      <xdr:colOff>204107</xdr:colOff>
      <xdr:row>19</xdr:row>
      <xdr:rowOff>149679</xdr:rowOff>
    </xdr:from>
    <xdr:to>
      <xdr:col>9</xdr:col>
      <xdr:colOff>2939143</xdr:colOff>
      <xdr:row>19</xdr:row>
      <xdr:rowOff>2258785</xdr:rowOff>
    </xdr:to>
    <xdr:pic>
      <xdr:nvPicPr>
        <xdr:cNvPr id="49" name="Imagen 48" descr="http://thumb7.shutterstock.com/display_pic_with_logo/1268695/195723311/stock-photo-fuel-nozzle-with-biofuel-195723311.jpg"/>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4886214" y="29459465"/>
          <a:ext cx="2735036" cy="2109106"/>
        </a:xfrm>
        <a:prstGeom prst="rect">
          <a:avLst/>
        </a:prstGeom>
        <a:noFill/>
        <a:ln>
          <a:noFill/>
        </a:ln>
      </xdr:spPr>
    </xdr:pic>
    <xdr:clientData/>
  </xdr:twoCellAnchor>
  <xdr:twoCellAnchor editAs="oneCell">
    <xdr:from>
      <xdr:col>9</xdr:col>
      <xdr:colOff>666750</xdr:colOff>
      <xdr:row>20</xdr:row>
      <xdr:rowOff>258535</xdr:rowOff>
    </xdr:from>
    <xdr:to>
      <xdr:col>9</xdr:col>
      <xdr:colOff>3934460</xdr:colOff>
      <xdr:row>20</xdr:row>
      <xdr:rowOff>2582635</xdr:rowOff>
    </xdr:to>
    <xdr:pic>
      <xdr:nvPicPr>
        <xdr:cNvPr id="50" name="Imagen 49" descr="http://thumb7.shutterstock.com/display_pic_with_logo/145609/145609,1302260665,1/stock-photo-soap-liquid-and-bars-74833099.jpg"/>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348857" y="32140071"/>
          <a:ext cx="3267710" cy="2324100"/>
        </a:xfrm>
        <a:prstGeom prst="rect">
          <a:avLst/>
        </a:prstGeom>
        <a:noFill/>
        <a:ln>
          <a:noFill/>
        </a:ln>
      </xdr:spPr>
    </xdr:pic>
    <xdr:clientData/>
  </xdr:twoCellAnchor>
  <xdr:twoCellAnchor editAs="oneCell">
    <xdr:from>
      <xdr:col>9</xdr:col>
      <xdr:colOff>435429</xdr:colOff>
      <xdr:row>21</xdr:row>
      <xdr:rowOff>299357</xdr:rowOff>
    </xdr:from>
    <xdr:to>
      <xdr:col>9</xdr:col>
      <xdr:colOff>3740604</xdr:colOff>
      <xdr:row>21</xdr:row>
      <xdr:rowOff>2394857</xdr:rowOff>
    </xdr:to>
    <xdr:pic>
      <xdr:nvPicPr>
        <xdr:cNvPr id="51" name="Imagen 50"/>
        <xdr:cNvPicPr/>
      </xdr:nvPicPr>
      <xdr:blipFill rotWithShape="1">
        <a:blip xmlns:r="http://schemas.openxmlformats.org/officeDocument/2006/relationships" r:embed="rId12"/>
        <a:srcRect l="45146" t="24151" r="27020" b="44455"/>
        <a:stretch/>
      </xdr:blipFill>
      <xdr:spPr bwMode="auto">
        <a:xfrm>
          <a:off x="15117536" y="35990893"/>
          <a:ext cx="3305175" cy="2095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149677</xdr:colOff>
      <xdr:row>22</xdr:row>
      <xdr:rowOff>136071</xdr:rowOff>
    </xdr:from>
    <xdr:to>
      <xdr:col>9</xdr:col>
      <xdr:colOff>4816928</xdr:colOff>
      <xdr:row>22</xdr:row>
      <xdr:rowOff>2680606</xdr:rowOff>
    </xdr:to>
    <xdr:pic>
      <xdr:nvPicPr>
        <xdr:cNvPr id="54" name="Imagen 53"/>
        <xdr:cNvPicPr/>
      </xdr:nvPicPr>
      <xdr:blipFill rotWithShape="1">
        <a:blip xmlns:r="http://schemas.openxmlformats.org/officeDocument/2006/relationships" r:embed="rId13"/>
        <a:srcRect l="13998" t="28008" r="19510" b="25701"/>
        <a:stretch/>
      </xdr:blipFill>
      <xdr:spPr bwMode="auto">
        <a:xfrm>
          <a:off x="14831784" y="39637607"/>
          <a:ext cx="4667251" cy="254453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108856</xdr:colOff>
      <xdr:row>23</xdr:row>
      <xdr:rowOff>136072</xdr:rowOff>
    </xdr:from>
    <xdr:to>
      <xdr:col>9</xdr:col>
      <xdr:colOff>4571999</xdr:colOff>
      <xdr:row>23</xdr:row>
      <xdr:rowOff>2204357</xdr:rowOff>
    </xdr:to>
    <xdr:pic>
      <xdr:nvPicPr>
        <xdr:cNvPr id="55" name="Imagen 54"/>
        <xdr:cNvPicPr/>
      </xdr:nvPicPr>
      <xdr:blipFill rotWithShape="1">
        <a:blip xmlns:r="http://schemas.openxmlformats.org/officeDocument/2006/relationships" r:embed="rId14"/>
        <a:srcRect l="2572" t="22104" r="45143" b="38262"/>
        <a:stretch/>
      </xdr:blipFill>
      <xdr:spPr bwMode="auto">
        <a:xfrm>
          <a:off x="14790963" y="43447608"/>
          <a:ext cx="4463143" cy="206828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312964</xdr:colOff>
      <xdr:row>24</xdr:row>
      <xdr:rowOff>108856</xdr:rowOff>
    </xdr:from>
    <xdr:to>
      <xdr:col>9</xdr:col>
      <xdr:colOff>4476750</xdr:colOff>
      <xdr:row>24</xdr:row>
      <xdr:rowOff>2354035</xdr:rowOff>
    </xdr:to>
    <xdr:pic>
      <xdr:nvPicPr>
        <xdr:cNvPr id="56" name="Imagen 55"/>
        <xdr:cNvPicPr/>
      </xdr:nvPicPr>
      <xdr:blipFill rotWithShape="1">
        <a:blip xmlns:r="http://schemas.openxmlformats.org/officeDocument/2006/relationships" r:embed="rId15"/>
        <a:srcRect l="8020" t="27575" r="18998" b="13946"/>
        <a:stretch/>
      </xdr:blipFill>
      <xdr:spPr bwMode="auto">
        <a:xfrm>
          <a:off x="14995071" y="45951320"/>
          <a:ext cx="4163786" cy="224517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238126</xdr:colOff>
      <xdr:row>26</xdr:row>
      <xdr:rowOff>47625</xdr:rowOff>
    </xdr:from>
    <xdr:to>
      <xdr:col>9</xdr:col>
      <xdr:colOff>2655094</xdr:colOff>
      <xdr:row>26</xdr:row>
      <xdr:rowOff>1404937</xdr:rowOff>
    </xdr:to>
    <xdr:pic>
      <xdr:nvPicPr>
        <xdr:cNvPr id="58" name="Imagen 57" descr="http://thumb9.shutterstock.com/display_pic_with_logo/581029/581029,1309727922,2/stock-photo-retro-radio-isolated-on-white-80346709.jpg"/>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4882814" y="53578125"/>
          <a:ext cx="2416968" cy="1357312"/>
        </a:xfrm>
        <a:prstGeom prst="rect">
          <a:avLst/>
        </a:prstGeom>
        <a:noFill/>
        <a:ln>
          <a:noFill/>
        </a:ln>
      </xdr:spPr>
    </xdr:pic>
    <xdr:clientData/>
  </xdr:twoCellAnchor>
  <xdr:twoCellAnchor editAs="oneCell">
    <xdr:from>
      <xdr:col>9</xdr:col>
      <xdr:colOff>250031</xdr:colOff>
      <xdr:row>27</xdr:row>
      <xdr:rowOff>202406</xdr:rowOff>
    </xdr:from>
    <xdr:to>
      <xdr:col>9</xdr:col>
      <xdr:colOff>4469606</xdr:colOff>
      <xdr:row>27</xdr:row>
      <xdr:rowOff>1545431</xdr:rowOff>
    </xdr:to>
    <xdr:pic>
      <xdr:nvPicPr>
        <xdr:cNvPr id="60" name="Imagen 59"/>
        <xdr:cNvPicPr/>
      </xdr:nvPicPr>
      <xdr:blipFill rotWithShape="1">
        <a:blip xmlns:r="http://schemas.openxmlformats.org/officeDocument/2006/relationships" r:embed="rId17"/>
        <a:srcRect l="13917" t="29583" r="2241" b="35702"/>
        <a:stretch/>
      </xdr:blipFill>
      <xdr:spPr bwMode="auto">
        <a:xfrm>
          <a:off x="14894719" y="55637906"/>
          <a:ext cx="4219575" cy="13430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238125</xdr:colOff>
      <xdr:row>28</xdr:row>
      <xdr:rowOff>142874</xdr:rowOff>
    </xdr:from>
    <xdr:to>
      <xdr:col>9</xdr:col>
      <xdr:colOff>3488531</xdr:colOff>
      <xdr:row>28</xdr:row>
      <xdr:rowOff>2738437</xdr:rowOff>
    </xdr:to>
    <xdr:pic>
      <xdr:nvPicPr>
        <xdr:cNvPr id="61" name="Imagen 60"/>
        <xdr:cNvPicPr/>
      </xdr:nvPicPr>
      <xdr:blipFill rotWithShape="1">
        <a:blip xmlns:r="http://schemas.openxmlformats.org/officeDocument/2006/relationships" r:embed="rId18"/>
        <a:srcRect l="12220" t="28979" r="49762" b="10042"/>
        <a:stretch/>
      </xdr:blipFill>
      <xdr:spPr bwMode="auto">
        <a:xfrm>
          <a:off x="14882813" y="58114405"/>
          <a:ext cx="3250406" cy="25955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404812</xdr:colOff>
      <xdr:row>29</xdr:row>
      <xdr:rowOff>511969</xdr:rowOff>
    </xdr:from>
    <xdr:to>
      <xdr:col>9</xdr:col>
      <xdr:colOff>4595812</xdr:colOff>
      <xdr:row>29</xdr:row>
      <xdr:rowOff>1188244</xdr:rowOff>
    </xdr:to>
    <xdr:pic>
      <xdr:nvPicPr>
        <xdr:cNvPr id="63" name="Imagen 62"/>
        <xdr:cNvPicPr/>
      </xdr:nvPicPr>
      <xdr:blipFill rotWithShape="1">
        <a:blip xmlns:r="http://schemas.openxmlformats.org/officeDocument/2006/relationships" r:embed="rId19"/>
        <a:srcRect l="13408" t="51922" r="11914" b="26645"/>
        <a:stretch/>
      </xdr:blipFill>
      <xdr:spPr bwMode="auto">
        <a:xfrm>
          <a:off x="15049500" y="61448157"/>
          <a:ext cx="4191000" cy="6762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392906</xdr:colOff>
      <xdr:row>30</xdr:row>
      <xdr:rowOff>452438</xdr:rowOff>
    </xdr:from>
    <xdr:to>
      <xdr:col>9</xdr:col>
      <xdr:colOff>4412456</xdr:colOff>
      <xdr:row>30</xdr:row>
      <xdr:rowOff>1309688</xdr:rowOff>
    </xdr:to>
    <xdr:pic>
      <xdr:nvPicPr>
        <xdr:cNvPr id="73" name="Imagen 72"/>
        <xdr:cNvPicPr/>
      </xdr:nvPicPr>
      <xdr:blipFill rotWithShape="1">
        <a:blip xmlns:r="http://schemas.openxmlformats.org/officeDocument/2006/relationships" r:embed="rId20"/>
        <a:srcRect l="4582" t="57356" r="13102" b="15476"/>
        <a:stretch/>
      </xdr:blipFill>
      <xdr:spPr bwMode="auto">
        <a:xfrm>
          <a:off x="15037594" y="63293626"/>
          <a:ext cx="4019550" cy="8572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250032</xdr:colOff>
      <xdr:row>31</xdr:row>
      <xdr:rowOff>333375</xdr:rowOff>
    </xdr:from>
    <xdr:to>
      <xdr:col>9</xdr:col>
      <xdr:colOff>4526757</xdr:colOff>
      <xdr:row>31</xdr:row>
      <xdr:rowOff>3509645</xdr:rowOff>
    </xdr:to>
    <xdr:pic>
      <xdr:nvPicPr>
        <xdr:cNvPr id="83" name="Imagen 82"/>
        <xdr:cNvPicPr/>
      </xdr:nvPicPr>
      <xdr:blipFill rotWithShape="1">
        <a:blip xmlns:r="http://schemas.openxmlformats.org/officeDocument/2006/relationships" r:embed="rId21"/>
        <a:srcRect l="14257" t="5434" r="21080" b="9136"/>
        <a:stretch/>
      </xdr:blipFill>
      <xdr:spPr bwMode="auto">
        <a:xfrm>
          <a:off x="14894720" y="65710594"/>
          <a:ext cx="4276725" cy="317627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452437</xdr:colOff>
      <xdr:row>32</xdr:row>
      <xdr:rowOff>95250</xdr:rowOff>
    </xdr:from>
    <xdr:to>
      <xdr:col>9</xdr:col>
      <xdr:colOff>3428999</xdr:colOff>
      <xdr:row>32</xdr:row>
      <xdr:rowOff>2155031</xdr:rowOff>
    </xdr:to>
    <xdr:pic>
      <xdr:nvPicPr>
        <xdr:cNvPr id="87" name="Imagen 86" descr="Hand holding two tubes with epoxy glue ingredients, resin and hardener - stock photo"/>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5097125" y="69282469"/>
          <a:ext cx="2976562" cy="2059781"/>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9</xdr:col>
          <xdr:colOff>1533525</xdr:colOff>
          <xdr:row>33</xdr:row>
          <xdr:rowOff>523875</xdr:rowOff>
        </xdr:from>
        <xdr:to>
          <xdr:col>9</xdr:col>
          <xdr:colOff>3448050</xdr:colOff>
          <xdr:row>33</xdr:row>
          <xdr:rowOff>1771650</xdr:rowOff>
        </xdr:to>
        <xdr:sp macro="" textlink="">
          <xdr:nvSpPr>
            <xdr:cNvPr id="3147" name="Object 75" hidden="1">
              <a:extLst>
                <a:ext uri="{63B3BB69-23CF-44E3-9099-C40C66FF867C}">
                  <a14:compatExt spid="_x0000_s314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369093</xdr:colOff>
      <xdr:row>35</xdr:row>
      <xdr:rowOff>23812</xdr:rowOff>
    </xdr:from>
    <xdr:to>
      <xdr:col>9</xdr:col>
      <xdr:colOff>3457573</xdr:colOff>
      <xdr:row>35</xdr:row>
      <xdr:rowOff>2400458</xdr:rowOff>
    </xdr:to>
    <xdr:pic>
      <xdr:nvPicPr>
        <xdr:cNvPr id="100" name="Imagen 99"/>
        <xdr:cNvPicPr/>
      </xdr:nvPicPr>
      <xdr:blipFill rotWithShape="1">
        <a:blip xmlns:r="http://schemas.openxmlformats.org/officeDocument/2006/relationships" r:embed="rId23"/>
        <a:srcRect l="8656" t="25357" r="49253" b="16684"/>
        <a:stretch/>
      </xdr:blipFill>
      <xdr:spPr bwMode="auto">
        <a:xfrm>
          <a:off x="15013781" y="76819125"/>
          <a:ext cx="3088480" cy="237664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488156</xdr:colOff>
      <xdr:row>36</xdr:row>
      <xdr:rowOff>392906</xdr:rowOff>
    </xdr:from>
    <xdr:to>
      <xdr:col>9</xdr:col>
      <xdr:colOff>3047999</xdr:colOff>
      <xdr:row>36</xdr:row>
      <xdr:rowOff>2131217</xdr:rowOff>
    </xdr:to>
    <xdr:pic>
      <xdr:nvPicPr>
        <xdr:cNvPr id="101" name="Imagen 100"/>
        <xdr:cNvPicPr/>
      </xdr:nvPicPr>
      <xdr:blipFill rotWithShape="1">
        <a:blip xmlns:r="http://schemas.openxmlformats.org/officeDocument/2006/relationships" r:embed="rId24"/>
        <a:srcRect l="37169" t="25961" r="26341" b="36003"/>
        <a:stretch/>
      </xdr:blipFill>
      <xdr:spPr bwMode="auto">
        <a:xfrm>
          <a:off x="15132844" y="79724250"/>
          <a:ext cx="2559843" cy="173831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428624</xdr:colOff>
      <xdr:row>37</xdr:row>
      <xdr:rowOff>142875</xdr:rowOff>
    </xdr:from>
    <xdr:to>
      <xdr:col>9</xdr:col>
      <xdr:colOff>3638549</xdr:colOff>
      <xdr:row>37</xdr:row>
      <xdr:rowOff>1931035</xdr:rowOff>
    </xdr:to>
    <xdr:pic>
      <xdr:nvPicPr>
        <xdr:cNvPr id="102" name="Imagen 101"/>
        <xdr:cNvPicPr/>
      </xdr:nvPicPr>
      <xdr:blipFill rotWithShape="1">
        <a:blip xmlns:r="http://schemas.openxmlformats.org/officeDocument/2006/relationships" r:embed="rId25"/>
        <a:srcRect l="31908" t="22339" r="32451" b="42343"/>
        <a:stretch/>
      </xdr:blipFill>
      <xdr:spPr bwMode="auto">
        <a:xfrm>
          <a:off x="15073312" y="82010250"/>
          <a:ext cx="3209925" cy="178816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202406</xdr:colOff>
      <xdr:row>38</xdr:row>
      <xdr:rowOff>59531</xdr:rowOff>
    </xdr:from>
    <xdr:to>
      <xdr:col>9</xdr:col>
      <xdr:colOff>4145756</xdr:colOff>
      <xdr:row>38</xdr:row>
      <xdr:rowOff>2449036</xdr:rowOff>
    </xdr:to>
    <xdr:pic>
      <xdr:nvPicPr>
        <xdr:cNvPr id="103" name="Imagen 102"/>
        <xdr:cNvPicPr/>
      </xdr:nvPicPr>
      <xdr:blipFill rotWithShape="1">
        <a:blip xmlns:r="http://schemas.openxmlformats.org/officeDocument/2006/relationships" r:embed="rId26"/>
        <a:srcRect l="12050" t="22339" r="25492" b="10344"/>
        <a:stretch/>
      </xdr:blipFill>
      <xdr:spPr bwMode="auto">
        <a:xfrm>
          <a:off x="14847094" y="84165281"/>
          <a:ext cx="3943350" cy="238950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595313</xdr:colOff>
      <xdr:row>39</xdr:row>
      <xdr:rowOff>273844</xdr:rowOff>
    </xdr:from>
    <xdr:to>
      <xdr:col>9</xdr:col>
      <xdr:colOff>3833813</xdr:colOff>
      <xdr:row>39</xdr:row>
      <xdr:rowOff>1969294</xdr:rowOff>
    </xdr:to>
    <xdr:pic>
      <xdr:nvPicPr>
        <xdr:cNvPr id="104" name="Imagen 103"/>
        <xdr:cNvPicPr/>
      </xdr:nvPicPr>
      <xdr:blipFill rotWithShape="1">
        <a:blip xmlns:r="http://schemas.openxmlformats.org/officeDocument/2006/relationships" r:embed="rId27"/>
        <a:srcRect l="20876" t="19320" r="21418" b="26947"/>
        <a:stretch/>
      </xdr:blipFill>
      <xdr:spPr bwMode="auto">
        <a:xfrm>
          <a:off x="15240001" y="86915625"/>
          <a:ext cx="3238500" cy="16954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333375</xdr:colOff>
      <xdr:row>40</xdr:row>
      <xdr:rowOff>273844</xdr:rowOff>
    </xdr:from>
    <xdr:to>
      <xdr:col>9</xdr:col>
      <xdr:colOff>3052445</xdr:colOff>
      <xdr:row>40</xdr:row>
      <xdr:rowOff>2200434</xdr:rowOff>
    </xdr:to>
    <xdr:pic>
      <xdr:nvPicPr>
        <xdr:cNvPr id="105" name="Imagen 104" descr="http://thumb7.shutterstock.com/display_pic_with_logo/325834/210185851/stock-photo-old-fashioned-woman-in-laboratory-210185851.jpg"/>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4978063" y="89451657"/>
          <a:ext cx="2719070" cy="1926590"/>
        </a:xfrm>
        <a:prstGeom prst="rect">
          <a:avLst/>
        </a:prstGeom>
        <a:noFill/>
        <a:ln>
          <a:noFill/>
        </a:ln>
      </xdr:spPr>
    </xdr:pic>
    <xdr:clientData/>
  </xdr:twoCellAnchor>
  <xdr:twoCellAnchor editAs="oneCell">
    <xdr:from>
      <xdr:col>9</xdr:col>
      <xdr:colOff>202407</xdr:colOff>
      <xdr:row>41</xdr:row>
      <xdr:rowOff>488156</xdr:rowOff>
    </xdr:from>
    <xdr:to>
      <xdr:col>9</xdr:col>
      <xdr:colOff>4786313</xdr:colOff>
      <xdr:row>41</xdr:row>
      <xdr:rowOff>2141696</xdr:rowOff>
    </xdr:to>
    <xdr:pic>
      <xdr:nvPicPr>
        <xdr:cNvPr id="106" name="Imagen 105"/>
        <xdr:cNvPicPr/>
      </xdr:nvPicPr>
      <xdr:blipFill rotWithShape="1">
        <a:blip xmlns:r="http://schemas.openxmlformats.org/officeDocument/2006/relationships" r:embed="rId29"/>
        <a:srcRect l="21792" t="39178" r="14606" b="25203"/>
        <a:stretch/>
      </xdr:blipFill>
      <xdr:spPr bwMode="auto">
        <a:xfrm>
          <a:off x="14847095" y="92202000"/>
          <a:ext cx="4583906" cy="165354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369094</xdr:colOff>
      <xdr:row>43</xdr:row>
      <xdr:rowOff>381000</xdr:rowOff>
    </xdr:from>
    <xdr:to>
      <xdr:col>9</xdr:col>
      <xdr:colOff>4026059</xdr:colOff>
      <xdr:row>43</xdr:row>
      <xdr:rowOff>1898015</xdr:rowOff>
    </xdr:to>
    <xdr:pic>
      <xdr:nvPicPr>
        <xdr:cNvPr id="107" name="Imagen 106"/>
        <xdr:cNvPicPr/>
      </xdr:nvPicPr>
      <xdr:blipFill rotWithShape="1">
        <a:blip xmlns:r="http://schemas.openxmlformats.org/officeDocument/2006/relationships" r:embed="rId30"/>
        <a:srcRect l="26267" t="41273" r="29446" b="26043"/>
        <a:stretch/>
      </xdr:blipFill>
      <xdr:spPr bwMode="auto">
        <a:xfrm>
          <a:off x="15013782" y="97940813"/>
          <a:ext cx="3656965" cy="1517015"/>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457200</xdr:colOff>
          <xdr:row>44</xdr:row>
          <xdr:rowOff>361950</xdr:rowOff>
        </xdr:from>
        <xdr:to>
          <xdr:col>9</xdr:col>
          <xdr:colOff>3200400</xdr:colOff>
          <xdr:row>44</xdr:row>
          <xdr:rowOff>2076450</xdr:rowOff>
        </xdr:to>
        <xdr:sp macro="" textlink="">
          <xdr:nvSpPr>
            <xdr:cNvPr id="3153" name="Object 81" hidden="1">
              <a:extLst>
                <a:ext uri="{63B3BB69-23CF-44E3-9099-C40C66FF867C}">
                  <a14:compatExt spid="_x0000_s315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23813</xdr:colOff>
      <xdr:row>45</xdr:row>
      <xdr:rowOff>130968</xdr:rowOff>
    </xdr:from>
    <xdr:to>
      <xdr:col>9</xdr:col>
      <xdr:colOff>4631531</xdr:colOff>
      <xdr:row>45</xdr:row>
      <xdr:rowOff>2131219</xdr:rowOff>
    </xdr:to>
    <xdr:pic>
      <xdr:nvPicPr>
        <xdr:cNvPr id="109" name="Imagen 108"/>
        <xdr:cNvPicPr/>
      </xdr:nvPicPr>
      <xdr:blipFill rotWithShape="1">
        <a:blip xmlns:r="http://schemas.openxmlformats.org/officeDocument/2006/relationships" r:embed="rId31"/>
        <a:srcRect l="2376" t="37432" r="10727" b="19099"/>
        <a:stretch/>
      </xdr:blipFill>
      <xdr:spPr bwMode="auto">
        <a:xfrm>
          <a:off x="14668501" y="102762843"/>
          <a:ext cx="4607718" cy="200025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11906</xdr:colOff>
      <xdr:row>46</xdr:row>
      <xdr:rowOff>107156</xdr:rowOff>
    </xdr:from>
    <xdr:to>
      <xdr:col>9</xdr:col>
      <xdr:colOff>4667249</xdr:colOff>
      <xdr:row>46</xdr:row>
      <xdr:rowOff>2119312</xdr:rowOff>
    </xdr:to>
    <xdr:pic>
      <xdr:nvPicPr>
        <xdr:cNvPr id="111" name="Imagen 110"/>
        <xdr:cNvPicPr/>
      </xdr:nvPicPr>
      <xdr:blipFill rotWithShape="1">
        <a:blip xmlns:r="http://schemas.openxmlformats.org/officeDocument/2006/relationships" r:embed="rId32"/>
        <a:srcRect l="29871" t="37130" r="16790" b="26042"/>
        <a:stretch/>
      </xdr:blipFill>
      <xdr:spPr bwMode="auto">
        <a:xfrm>
          <a:off x="14656594" y="105275062"/>
          <a:ext cx="4655343" cy="2012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130968</xdr:colOff>
      <xdr:row>47</xdr:row>
      <xdr:rowOff>261937</xdr:rowOff>
    </xdr:from>
    <xdr:to>
      <xdr:col>9</xdr:col>
      <xdr:colOff>4786312</xdr:colOff>
      <xdr:row>47</xdr:row>
      <xdr:rowOff>1881187</xdr:rowOff>
    </xdr:to>
    <xdr:pic>
      <xdr:nvPicPr>
        <xdr:cNvPr id="114" name="Imagen 113"/>
        <xdr:cNvPicPr/>
      </xdr:nvPicPr>
      <xdr:blipFill rotWithShape="1">
        <a:blip xmlns:r="http://schemas.openxmlformats.org/officeDocument/2006/relationships" r:embed="rId33"/>
        <a:srcRect l="19009" t="43772" r="19891" b="20909"/>
        <a:stretch/>
      </xdr:blipFill>
      <xdr:spPr bwMode="auto">
        <a:xfrm>
          <a:off x="14775656" y="107965875"/>
          <a:ext cx="4655344" cy="16192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95250</xdr:colOff>
      <xdr:row>48</xdr:row>
      <xdr:rowOff>95250</xdr:rowOff>
    </xdr:from>
    <xdr:to>
      <xdr:col>9</xdr:col>
      <xdr:colOff>4619624</xdr:colOff>
      <xdr:row>48</xdr:row>
      <xdr:rowOff>4572000</xdr:rowOff>
    </xdr:to>
    <xdr:pic>
      <xdr:nvPicPr>
        <xdr:cNvPr id="116" name="Imagen 115"/>
        <xdr:cNvPicPr/>
      </xdr:nvPicPr>
      <xdr:blipFill rotWithShape="1">
        <a:blip xmlns:r="http://schemas.openxmlformats.org/officeDocument/2006/relationships" r:embed="rId34"/>
        <a:srcRect l="12220" t="9056" r="26002" b="12155"/>
        <a:stretch/>
      </xdr:blipFill>
      <xdr:spPr bwMode="auto">
        <a:xfrm>
          <a:off x="14747875" y="110363000"/>
          <a:ext cx="4524374" cy="44767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190500</xdr:colOff>
      <xdr:row>49</xdr:row>
      <xdr:rowOff>142875</xdr:rowOff>
    </xdr:from>
    <xdr:to>
      <xdr:col>9</xdr:col>
      <xdr:colOff>4125595</xdr:colOff>
      <xdr:row>49</xdr:row>
      <xdr:rowOff>2428875</xdr:rowOff>
    </xdr:to>
    <xdr:pic>
      <xdr:nvPicPr>
        <xdr:cNvPr id="118" name="Imagen 117"/>
        <xdr:cNvPicPr/>
      </xdr:nvPicPr>
      <xdr:blipFill rotWithShape="1">
        <a:blip xmlns:r="http://schemas.openxmlformats.org/officeDocument/2006/relationships" r:embed="rId35"/>
        <a:srcRect l="17651" t="26564" r="23625" b="12760"/>
        <a:stretch/>
      </xdr:blipFill>
      <xdr:spPr bwMode="auto">
        <a:xfrm>
          <a:off x="14843125" y="115490625"/>
          <a:ext cx="3935095" cy="2286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460375</xdr:colOff>
      <xdr:row>50</xdr:row>
      <xdr:rowOff>127000</xdr:rowOff>
    </xdr:from>
    <xdr:to>
      <xdr:col>9</xdr:col>
      <xdr:colOff>4706620</xdr:colOff>
      <xdr:row>50</xdr:row>
      <xdr:rowOff>2422525</xdr:rowOff>
    </xdr:to>
    <xdr:pic>
      <xdr:nvPicPr>
        <xdr:cNvPr id="120" name="Imagen 119"/>
        <xdr:cNvPicPr/>
      </xdr:nvPicPr>
      <xdr:blipFill rotWithShape="1">
        <a:blip xmlns:r="http://schemas.openxmlformats.org/officeDocument/2006/relationships" r:embed="rId36"/>
        <a:srcRect l="13748" t="26264" r="23455" b="13362"/>
        <a:stretch/>
      </xdr:blipFill>
      <xdr:spPr bwMode="auto">
        <a:xfrm>
          <a:off x="15113000" y="118014750"/>
          <a:ext cx="4246245" cy="22955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158750</xdr:colOff>
      <xdr:row>51</xdr:row>
      <xdr:rowOff>492125</xdr:rowOff>
    </xdr:from>
    <xdr:to>
      <xdr:col>9</xdr:col>
      <xdr:colOff>4498340</xdr:colOff>
      <xdr:row>51</xdr:row>
      <xdr:rowOff>2225675</xdr:rowOff>
    </xdr:to>
    <xdr:pic>
      <xdr:nvPicPr>
        <xdr:cNvPr id="122" name="Imagen 121"/>
        <xdr:cNvPicPr/>
      </xdr:nvPicPr>
      <xdr:blipFill rotWithShape="1">
        <a:blip xmlns:r="http://schemas.openxmlformats.org/officeDocument/2006/relationships" r:embed="rId37"/>
        <a:srcRect l="14765" t="29583" r="22778" b="26041"/>
        <a:stretch/>
      </xdr:blipFill>
      <xdr:spPr bwMode="auto">
        <a:xfrm>
          <a:off x="14811375" y="120919875"/>
          <a:ext cx="4339590" cy="17335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244928</xdr:colOff>
      <xdr:row>53</xdr:row>
      <xdr:rowOff>176893</xdr:rowOff>
    </xdr:from>
    <xdr:to>
      <xdr:col>9</xdr:col>
      <xdr:colOff>4640036</xdr:colOff>
      <xdr:row>53</xdr:row>
      <xdr:rowOff>2435679</xdr:rowOff>
    </xdr:to>
    <xdr:pic>
      <xdr:nvPicPr>
        <xdr:cNvPr id="64" name="Imagen 63"/>
        <xdr:cNvPicPr/>
      </xdr:nvPicPr>
      <xdr:blipFill rotWithShape="1">
        <a:blip xmlns:r="http://schemas.openxmlformats.org/officeDocument/2006/relationships" r:embed="rId38"/>
        <a:srcRect l="25396" t="23772" r="20870" b="24881"/>
        <a:stretch/>
      </xdr:blipFill>
      <xdr:spPr bwMode="auto">
        <a:xfrm>
          <a:off x="14927035" y="125457857"/>
          <a:ext cx="4395108" cy="22587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285749</xdr:colOff>
      <xdr:row>54</xdr:row>
      <xdr:rowOff>149678</xdr:rowOff>
    </xdr:from>
    <xdr:to>
      <xdr:col>9</xdr:col>
      <xdr:colOff>4245428</xdr:colOff>
      <xdr:row>54</xdr:row>
      <xdr:rowOff>2313213</xdr:rowOff>
    </xdr:to>
    <xdr:pic>
      <xdr:nvPicPr>
        <xdr:cNvPr id="66" name="Imagen 65"/>
        <xdr:cNvPicPr/>
      </xdr:nvPicPr>
      <xdr:blipFill rotWithShape="1">
        <a:blip xmlns:r="http://schemas.openxmlformats.org/officeDocument/2006/relationships" r:embed="rId39"/>
        <a:srcRect l="39031" t="41838" r="18998" b="13946"/>
        <a:stretch/>
      </xdr:blipFill>
      <xdr:spPr bwMode="auto">
        <a:xfrm>
          <a:off x="14967856" y="127961571"/>
          <a:ext cx="3959679" cy="216353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408214</xdr:colOff>
      <xdr:row>55</xdr:row>
      <xdr:rowOff>54428</xdr:rowOff>
    </xdr:from>
    <xdr:to>
      <xdr:col>9</xdr:col>
      <xdr:colOff>4163785</xdr:colOff>
      <xdr:row>55</xdr:row>
      <xdr:rowOff>1959429</xdr:rowOff>
    </xdr:to>
    <xdr:pic>
      <xdr:nvPicPr>
        <xdr:cNvPr id="68" name="Imagen 67"/>
        <xdr:cNvPicPr/>
      </xdr:nvPicPr>
      <xdr:blipFill rotWithShape="1">
        <a:blip xmlns:r="http://schemas.openxmlformats.org/officeDocument/2006/relationships" r:embed="rId40"/>
        <a:srcRect l="31011" t="33281" r="31028" b="30586"/>
        <a:stretch/>
      </xdr:blipFill>
      <xdr:spPr bwMode="auto">
        <a:xfrm>
          <a:off x="15090321" y="130397249"/>
          <a:ext cx="3755571" cy="190500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1224643</xdr:colOff>
      <xdr:row>55</xdr:row>
      <xdr:rowOff>2517322</xdr:rowOff>
    </xdr:from>
    <xdr:to>
      <xdr:col>9</xdr:col>
      <xdr:colOff>3548743</xdr:colOff>
      <xdr:row>56</xdr:row>
      <xdr:rowOff>2782933</xdr:rowOff>
    </xdr:to>
    <xdr:pic>
      <xdr:nvPicPr>
        <xdr:cNvPr id="70" name="Imagen 69"/>
        <xdr:cNvPicPr/>
      </xdr:nvPicPr>
      <xdr:blipFill rotWithShape="1">
        <a:blip xmlns:r="http://schemas.openxmlformats.org/officeDocument/2006/relationships" r:embed="rId41"/>
        <a:srcRect l="16575" t="20920" r="51881" b="11568"/>
        <a:stretch/>
      </xdr:blipFill>
      <xdr:spPr bwMode="auto">
        <a:xfrm>
          <a:off x="15906750" y="132860143"/>
          <a:ext cx="2324100" cy="279654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312964</xdr:colOff>
      <xdr:row>57</xdr:row>
      <xdr:rowOff>108857</xdr:rowOff>
    </xdr:from>
    <xdr:to>
      <xdr:col>9</xdr:col>
      <xdr:colOff>3777343</xdr:colOff>
      <xdr:row>57</xdr:row>
      <xdr:rowOff>2013857</xdr:rowOff>
    </xdr:to>
    <xdr:pic>
      <xdr:nvPicPr>
        <xdr:cNvPr id="72" name="Imagen 71"/>
        <xdr:cNvPicPr/>
      </xdr:nvPicPr>
      <xdr:blipFill rotWithShape="1">
        <a:blip xmlns:r="http://schemas.openxmlformats.org/officeDocument/2006/relationships" r:embed="rId42"/>
        <a:srcRect l="31278" t="25674" r="37712" b="46751"/>
        <a:stretch/>
      </xdr:blipFill>
      <xdr:spPr bwMode="auto">
        <a:xfrm>
          <a:off x="14995071" y="135948964"/>
          <a:ext cx="3464379" cy="1905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163285</xdr:colOff>
      <xdr:row>58</xdr:row>
      <xdr:rowOff>108856</xdr:rowOff>
    </xdr:from>
    <xdr:to>
      <xdr:col>9</xdr:col>
      <xdr:colOff>4299857</xdr:colOff>
      <xdr:row>58</xdr:row>
      <xdr:rowOff>2898321</xdr:rowOff>
    </xdr:to>
    <xdr:pic>
      <xdr:nvPicPr>
        <xdr:cNvPr id="75" name="Imagen 74"/>
        <xdr:cNvPicPr/>
      </xdr:nvPicPr>
      <xdr:blipFill rotWithShape="1">
        <a:blip xmlns:r="http://schemas.openxmlformats.org/officeDocument/2006/relationships" r:embed="rId43"/>
        <a:srcRect l="30644" t="12111" r="19263" b="22788"/>
        <a:stretch/>
      </xdr:blipFill>
      <xdr:spPr bwMode="auto">
        <a:xfrm>
          <a:off x="14845392" y="138915320"/>
          <a:ext cx="4136572" cy="27894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449035</xdr:colOff>
      <xdr:row>59</xdr:row>
      <xdr:rowOff>394607</xdr:rowOff>
    </xdr:from>
    <xdr:to>
      <xdr:col>9</xdr:col>
      <xdr:colOff>4585606</xdr:colOff>
      <xdr:row>59</xdr:row>
      <xdr:rowOff>2462893</xdr:rowOff>
    </xdr:to>
    <xdr:pic>
      <xdr:nvPicPr>
        <xdr:cNvPr id="77" name="Imagen 76"/>
        <xdr:cNvPicPr/>
      </xdr:nvPicPr>
      <xdr:blipFill rotWithShape="1">
        <a:blip xmlns:r="http://schemas.openxmlformats.org/officeDocument/2006/relationships" r:embed="rId44">
          <a:extLst>
            <a:ext uri="{28A0092B-C50C-407E-A947-70E740481C1C}">
              <a14:useLocalDpi xmlns:a14="http://schemas.microsoft.com/office/drawing/2010/main" val="0"/>
            </a:ext>
          </a:extLst>
        </a:blip>
        <a:srcRect l="33605" t="50715" r="26171" b="28758"/>
        <a:stretch/>
      </xdr:blipFill>
      <xdr:spPr bwMode="auto">
        <a:xfrm>
          <a:off x="15131142" y="142167428"/>
          <a:ext cx="4136571" cy="20682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489856</xdr:colOff>
      <xdr:row>61</xdr:row>
      <xdr:rowOff>340178</xdr:rowOff>
    </xdr:from>
    <xdr:to>
      <xdr:col>9</xdr:col>
      <xdr:colOff>4095749</xdr:colOff>
      <xdr:row>61</xdr:row>
      <xdr:rowOff>2762250</xdr:rowOff>
    </xdr:to>
    <xdr:pic>
      <xdr:nvPicPr>
        <xdr:cNvPr id="81" name="Imagen 80" descr="http://thumb1.shutterstock.com/display_pic_with_logo/1090928/224278288/stock-photo-apple-cider-vinegar-grapes-vinegar-and-ordinary-vinegar-224278288.jpg"/>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5171963" y="148045714"/>
          <a:ext cx="3605893" cy="2422072"/>
        </a:xfrm>
        <a:prstGeom prst="rect">
          <a:avLst/>
        </a:prstGeom>
        <a:noFill/>
        <a:ln>
          <a:noFill/>
        </a:ln>
      </xdr:spPr>
    </xdr:pic>
    <xdr:clientData/>
  </xdr:twoCellAnchor>
  <xdr:twoCellAnchor editAs="oneCell">
    <xdr:from>
      <xdr:col>9</xdr:col>
      <xdr:colOff>544286</xdr:colOff>
      <xdr:row>62</xdr:row>
      <xdr:rowOff>217714</xdr:rowOff>
    </xdr:from>
    <xdr:to>
      <xdr:col>9</xdr:col>
      <xdr:colOff>3563076</xdr:colOff>
      <xdr:row>62</xdr:row>
      <xdr:rowOff>2532289</xdr:rowOff>
    </xdr:to>
    <xdr:pic>
      <xdr:nvPicPr>
        <xdr:cNvPr id="84" name="Imagen 83" descr="http://thumb7.shutterstock.com/display_pic_with_logo/1090763/125928755/stock-photo-chemical-formula-of-citric-acid-on-a-blackboard-125928755.jpg"/>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5226393" y="150889607"/>
          <a:ext cx="3018790" cy="2314575"/>
        </a:xfrm>
        <a:prstGeom prst="rect">
          <a:avLst/>
        </a:prstGeom>
        <a:noFill/>
        <a:ln>
          <a:noFill/>
        </a:ln>
      </xdr:spPr>
    </xdr:pic>
    <xdr:clientData/>
  </xdr:twoCellAnchor>
  <xdr:twoCellAnchor editAs="oneCell">
    <xdr:from>
      <xdr:col>9</xdr:col>
      <xdr:colOff>285750</xdr:colOff>
      <xdr:row>34</xdr:row>
      <xdr:rowOff>272143</xdr:rowOff>
    </xdr:from>
    <xdr:to>
      <xdr:col>9</xdr:col>
      <xdr:colOff>2735036</xdr:colOff>
      <xdr:row>34</xdr:row>
      <xdr:rowOff>1973035</xdr:rowOff>
    </xdr:to>
    <xdr:pic>
      <xdr:nvPicPr>
        <xdr:cNvPr id="65" name="Imagen 64"/>
        <xdr:cNvPicPr/>
      </xdr:nvPicPr>
      <xdr:blipFill rotWithShape="1">
        <a:blip xmlns:r="http://schemas.openxmlformats.org/officeDocument/2006/relationships" r:embed="rId47"/>
        <a:srcRect l="29293" t="44391" r="45752" b="20763"/>
        <a:stretch/>
      </xdr:blipFill>
      <xdr:spPr bwMode="auto">
        <a:xfrm>
          <a:off x="14967857" y="74431072"/>
          <a:ext cx="2449286" cy="170089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272143</xdr:colOff>
      <xdr:row>42</xdr:row>
      <xdr:rowOff>95249</xdr:rowOff>
    </xdr:from>
    <xdr:to>
      <xdr:col>9</xdr:col>
      <xdr:colOff>2367643</xdr:colOff>
      <xdr:row>42</xdr:row>
      <xdr:rowOff>1741714</xdr:rowOff>
    </xdr:to>
    <xdr:pic>
      <xdr:nvPicPr>
        <xdr:cNvPr id="69" name="Imagen 68"/>
        <xdr:cNvPicPr/>
      </xdr:nvPicPr>
      <xdr:blipFill rotWithShape="1">
        <a:blip xmlns:r="http://schemas.openxmlformats.org/officeDocument/2006/relationships" r:embed="rId48"/>
        <a:srcRect l="29577" t="31995" r="48012" b="36508"/>
        <a:stretch/>
      </xdr:blipFill>
      <xdr:spPr bwMode="auto">
        <a:xfrm>
          <a:off x="14954250" y="94991463"/>
          <a:ext cx="2095500" cy="16464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612321</xdr:colOff>
      <xdr:row>52</xdr:row>
      <xdr:rowOff>326572</xdr:rowOff>
    </xdr:from>
    <xdr:to>
      <xdr:col>9</xdr:col>
      <xdr:colOff>4098471</xdr:colOff>
      <xdr:row>52</xdr:row>
      <xdr:rowOff>1717857</xdr:rowOff>
    </xdr:to>
    <xdr:pic>
      <xdr:nvPicPr>
        <xdr:cNvPr id="71" name="Imagen 70"/>
        <xdr:cNvPicPr/>
      </xdr:nvPicPr>
      <xdr:blipFill rotWithShape="1">
        <a:blip xmlns:r="http://schemas.openxmlformats.org/officeDocument/2006/relationships" r:embed="rId49"/>
        <a:srcRect l="16460" t="37208" r="24124" b="20619"/>
        <a:stretch/>
      </xdr:blipFill>
      <xdr:spPr bwMode="auto">
        <a:xfrm>
          <a:off x="15294428" y="123076608"/>
          <a:ext cx="3486150" cy="139128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342900</xdr:colOff>
      <xdr:row>25</xdr:row>
      <xdr:rowOff>24493</xdr:rowOff>
    </xdr:from>
    <xdr:to>
      <xdr:col>9</xdr:col>
      <xdr:colOff>4648199</xdr:colOff>
      <xdr:row>25</xdr:row>
      <xdr:rowOff>4942659</xdr:rowOff>
    </xdr:to>
    <xdr:pic>
      <xdr:nvPicPr>
        <xdr:cNvPr id="57" name="Imagen 56"/>
        <xdr:cNvPicPr/>
      </xdr:nvPicPr>
      <xdr:blipFill rotWithShape="1">
        <a:blip xmlns:r="http://schemas.openxmlformats.org/officeDocument/2006/relationships" r:embed="rId50"/>
        <a:srcRect l="32592" t="5840" r="38353" b="5462"/>
        <a:stretch/>
      </xdr:blipFill>
      <xdr:spPr bwMode="auto">
        <a:xfrm>
          <a:off x="15030450" y="48468643"/>
          <a:ext cx="4305299" cy="491816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317500</xdr:colOff>
      <xdr:row>60</xdr:row>
      <xdr:rowOff>238124</xdr:rowOff>
    </xdr:from>
    <xdr:to>
      <xdr:col>9</xdr:col>
      <xdr:colOff>4556125</xdr:colOff>
      <xdr:row>60</xdr:row>
      <xdr:rowOff>2889249</xdr:rowOff>
    </xdr:to>
    <xdr:pic>
      <xdr:nvPicPr>
        <xdr:cNvPr id="59" name="Imagen 58"/>
        <xdr:cNvPicPr/>
      </xdr:nvPicPr>
      <xdr:blipFill rotWithShape="1">
        <a:blip xmlns:r="http://schemas.openxmlformats.org/officeDocument/2006/relationships" r:embed="rId51"/>
        <a:srcRect l="10209" t="8934" r="26609" b="22461"/>
        <a:stretch/>
      </xdr:blipFill>
      <xdr:spPr bwMode="auto">
        <a:xfrm>
          <a:off x="14970125" y="145240374"/>
          <a:ext cx="4238625" cy="2651125"/>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LyzMarcela/Desktop/Edici&#243;n%20Planeta/CN_11_10_CO/Marzo%2027%20CN_11_10/SolicitudGrafica_CN_11_10_CO.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olicitud gráfica"/>
      <sheetName val="Ayuda"/>
      <sheetName val="Definición técnica de imagenes"/>
    </sheetNames>
    <sheetDataSet>
      <sheetData sheetId="0"/>
      <sheetData sheetId="1"/>
      <sheetData sheetId="2">
        <row r="3">
          <cell r="A3" t="str">
            <v>M3A</v>
          </cell>
          <cell r="B3" t="str">
            <v>Asociar imagen-texto</v>
          </cell>
          <cell r="C3" t="str">
            <v>WEB</v>
          </cell>
          <cell r="D3" t="str">
            <v>PNG</v>
          </cell>
          <cell r="E3" t="str">
            <v>110 x 110 px</v>
          </cell>
          <cell r="F3">
            <v>0</v>
          </cell>
          <cell r="G3">
            <v>0</v>
          </cell>
        </row>
        <row r="4">
          <cell r="A4" t="str">
            <v>M5A</v>
          </cell>
          <cell r="B4" t="str">
            <v>Test - con imagen</v>
          </cell>
          <cell r="C4" t="str">
            <v>WEB</v>
          </cell>
          <cell r="D4" t="str">
            <v>PNG</v>
          </cell>
          <cell r="E4" t="str">
            <v>286 x 286 px</v>
          </cell>
          <cell r="F4" t="str">
            <v>500 x 500 px</v>
          </cell>
          <cell r="G4">
            <v>0</v>
          </cell>
        </row>
        <row r="5">
          <cell r="A5" t="str">
            <v>M6A</v>
          </cell>
          <cell r="B5" t="str">
            <v>Test de validar escritura</v>
          </cell>
          <cell r="C5" t="str">
            <v>WEB</v>
          </cell>
          <cell r="D5" t="str">
            <v>PNG</v>
          </cell>
          <cell r="E5" t="str">
            <v>286 x 286 px</v>
          </cell>
          <cell r="F5" t="str">
            <v>500 x 500 px</v>
          </cell>
          <cell r="G5">
            <v>0</v>
          </cell>
        </row>
        <row r="6">
          <cell r="A6" t="str">
            <v>M7A</v>
          </cell>
          <cell r="B6" t="str">
            <v>Test matemático (fórmula)</v>
          </cell>
          <cell r="C6" t="str">
            <v>WEB</v>
          </cell>
          <cell r="D6" t="str">
            <v>PNG</v>
          </cell>
          <cell r="E6" t="str">
            <v>286 x 286 px</v>
          </cell>
          <cell r="F6" t="str">
            <v>500 x 500 px</v>
          </cell>
          <cell r="G6" t="str">
            <v>110 x 110 px</v>
          </cell>
        </row>
        <row r="7">
          <cell r="A7" t="str">
            <v>M8A</v>
          </cell>
          <cell r="B7" t="str">
            <v>Test - atlas - respuesta feedback</v>
          </cell>
          <cell r="C7" t="str">
            <v>WEB</v>
          </cell>
          <cell r="D7" t="str">
            <v>PNG</v>
          </cell>
          <cell r="E7" t="str">
            <v>286 x 286 px</v>
          </cell>
          <cell r="F7" t="str">
            <v>500 x 500 px</v>
          </cell>
          <cell r="G7">
            <v>0</v>
          </cell>
        </row>
        <row r="8">
          <cell r="A8" t="str">
            <v>M9B</v>
          </cell>
          <cell r="B8" t="str">
            <v>Posicionar etiquetas en imagen</v>
          </cell>
          <cell r="C8" t="str">
            <v>WEB</v>
          </cell>
          <cell r="D8" t="str">
            <v>PNG</v>
          </cell>
          <cell r="E8" t="str">
            <v>286 x 286 px</v>
          </cell>
          <cell r="F8" t="str">
            <v>500 x 500 px</v>
          </cell>
          <cell r="G8">
            <v>0</v>
          </cell>
        </row>
        <row r="9">
          <cell r="A9" t="str">
            <v>M9C</v>
          </cell>
          <cell r="B9" t="str">
            <v>Escribir etiquetas en imagen</v>
          </cell>
          <cell r="C9" t="str">
            <v>WEB</v>
          </cell>
          <cell r="D9" t="str">
            <v>PNG</v>
          </cell>
          <cell r="E9" t="str">
            <v>286 x 286 px</v>
          </cell>
          <cell r="F9" t="str">
            <v>500 x 500 px</v>
          </cell>
          <cell r="G9">
            <v>0</v>
          </cell>
        </row>
        <row r="10">
          <cell r="A10" t="str">
            <v>M10B</v>
          </cell>
          <cell r="B10" t="str">
            <v>Contenedores de imágenes</v>
          </cell>
          <cell r="C10" t="str">
            <v>WEB</v>
          </cell>
          <cell r="D10" t="str">
            <v>PNG</v>
          </cell>
          <cell r="E10" t="str">
            <v>273 x 51 px</v>
          </cell>
          <cell r="F10">
            <v>0</v>
          </cell>
          <cell r="G10">
            <v>0</v>
          </cell>
        </row>
        <row r="11">
          <cell r="A11" t="str">
            <v>M12D</v>
          </cell>
          <cell r="B11" t="str">
            <v>Ordenar secuencias según texto con imagen</v>
          </cell>
          <cell r="C11" t="str">
            <v>WEB</v>
          </cell>
          <cell r="D11" t="str">
            <v>PNG</v>
          </cell>
          <cell r="E11" t="str">
            <v>286 x 286 px</v>
          </cell>
          <cell r="F11" t="str">
            <v>500 x 500 px</v>
          </cell>
          <cell r="G11">
            <v>0</v>
          </cell>
        </row>
        <row r="12">
          <cell r="A12" t="str">
            <v>M101</v>
          </cell>
          <cell r="B12" t="str">
            <v>Preguntas con respuesta libre</v>
          </cell>
          <cell r="C12" t="str">
            <v>WEB</v>
          </cell>
          <cell r="D12" t="str">
            <v>PNG</v>
          </cell>
          <cell r="E12" t="str">
            <v>286 x 286 px</v>
          </cell>
          <cell r="F12" t="str">
            <v>500 x 500 px</v>
          </cell>
          <cell r="G12">
            <v>0</v>
          </cell>
        </row>
        <row r="13">
          <cell r="A13" t="str">
            <v>Motores "F"</v>
          </cell>
          <cell r="B13" t="str">
            <v>F6, F6b, F7, F11, F13</v>
          </cell>
          <cell r="C13" t="str">
            <v>WEB</v>
          </cell>
          <cell r="D13" t="str">
            <v>JPG</v>
          </cell>
          <cell r="E13">
            <v>0</v>
          </cell>
          <cell r="F13" t="str">
            <v>800 x 460 px</v>
          </cell>
          <cell r="G13">
            <v>0</v>
          </cell>
        </row>
        <row r="14">
          <cell r="A14" t="str">
            <v>Motores "F13" Portada</v>
          </cell>
          <cell r="B14" t="str">
            <v>F13</v>
          </cell>
          <cell r="C14" t="str">
            <v>WEB</v>
          </cell>
          <cell r="D14" t="str">
            <v>PNG</v>
          </cell>
          <cell r="E14">
            <v>0</v>
          </cell>
          <cell r="F14" t="str">
            <v>613 × 180 px</v>
          </cell>
          <cell r="G14">
            <v>0</v>
          </cell>
        </row>
        <row r="15">
          <cell r="A15" t="str">
            <v>Diaporamas "Escriba"</v>
          </cell>
          <cell r="B15" t="str">
            <v>Foto con una linea de texto</v>
          </cell>
          <cell r="C15" t="str">
            <v>WEB, no rebasar los 100K</v>
          </cell>
          <cell r="D15" t="str">
            <v>JPG</v>
          </cell>
          <cell r="E15" t="str">
            <v>950 x 608 px</v>
          </cell>
          <cell r="F15">
            <v>0</v>
          </cell>
          <cell r="G15">
            <v>0</v>
          </cell>
        </row>
        <row r="16">
          <cell r="A16" t="str">
            <v>Cuaderno de estudio</v>
          </cell>
          <cell r="B16">
            <v>0</v>
          </cell>
          <cell r="C16" t="str">
            <v>WEB, no rebasar los 100K</v>
          </cell>
          <cell r="D16" t="str">
            <v>JPG o PNG</v>
          </cell>
          <cell r="E16" t="str">
            <v>526 x 370 px</v>
          </cell>
          <cell r="F16" t="str">
            <v>800 x 600 px</v>
          </cell>
          <cell r="G16">
            <v>0</v>
          </cell>
        </row>
        <row r="17">
          <cell r="A17" t="str">
            <v>Iconos del guión</v>
          </cell>
          <cell r="B17">
            <v>0</v>
          </cell>
          <cell r="C17" t="str">
            <v>WEB</v>
          </cell>
          <cell r="D17" t="str">
            <v>PNG</v>
          </cell>
          <cell r="E17" t="str">
            <v>thumb =
132 x 69 px</v>
          </cell>
          <cell r="F17" t="str">
            <v>med =
378 x 268 px</v>
          </cell>
          <cell r="G17">
            <v>0</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png"/><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5" Type="http://schemas.openxmlformats.org/officeDocument/2006/relationships/image" Target="../media/image1.png"/><Relationship Id="rId4" Type="http://schemas.openxmlformats.org/officeDocument/2006/relationships/oleObject" Target="../embeddings/oleObject1.bin"/><Relationship Id="rId9" Type="http://schemas.openxmlformats.org/officeDocument/2006/relationships/image" Target="../media/image3.png"/></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98"/>
  <sheetViews>
    <sheetView showGridLines="0" tabSelected="1" zoomScale="60" zoomScaleNormal="60" zoomScalePageLayoutView="140" workbookViewId="0">
      <pane ySplit="9" topLeftCell="A22" activePane="bottomLeft" state="frozen"/>
      <selection pane="bottomLeft" activeCell="K22" sqref="K22"/>
    </sheetView>
  </sheetViews>
  <sheetFormatPr baseColWidth="10" defaultColWidth="10.875" defaultRowHeight="13.5" x14ac:dyDescent="0.25"/>
  <cols>
    <col min="1" max="1" width="20.62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63.875" style="17" customWidth="1"/>
    <col min="11" max="11" width="41.25" style="17" customWidth="1"/>
    <col min="12" max="12" width="20.375" style="2" customWidth="1"/>
    <col min="13" max="13" width="14.5" style="2" customWidth="1"/>
    <col min="14" max="16384" width="10.875" style="2"/>
  </cols>
  <sheetData>
    <row r="1" spans="1:16" ht="16.5" thickBot="1" x14ac:dyDescent="0.3">
      <c r="A1" s="1"/>
      <c r="B1" s="1"/>
      <c r="C1" s="1"/>
      <c r="D1" s="1"/>
      <c r="F1" s="1"/>
      <c r="G1" s="1"/>
      <c r="H1" s="43"/>
      <c r="I1" s="43"/>
      <c r="J1" s="16"/>
      <c r="K1" s="16"/>
    </row>
    <row r="2" spans="1:16" ht="15.75" x14ac:dyDescent="0.25">
      <c r="A2" s="1"/>
      <c r="B2" s="3" t="s">
        <v>129</v>
      </c>
      <c r="C2" s="82" t="s">
        <v>22</v>
      </c>
      <c r="D2" s="83"/>
      <c r="F2" s="75" t="s">
        <v>0</v>
      </c>
      <c r="G2" s="76"/>
      <c r="H2" s="43"/>
      <c r="I2" s="43"/>
      <c r="J2" s="16"/>
    </row>
    <row r="3" spans="1:16" ht="15.75" x14ac:dyDescent="0.25">
      <c r="A3" s="1"/>
      <c r="B3" s="4" t="s">
        <v>8</v>
      </c>
      <c r="C3" s="84">
        <v>11</v>
      </c>
      <c r="D3" s="85"/>
      <c r="F3" s="77"/>
      <c r="G3" s="78"/>
      <c r="H3" s="43"/>
      <c r="I3" s="43"/>
      <c r="J3" s="16"/>
    </row>
    <row r="4" spans="1:16" ht="16.5" x14ac:dyDescent="0.3">
      <c r="A4" s="1"/>
      <c r="B4" s="4" t="s">
        <v>54</v>
      </c>
      <c r="C4" s="84" t="s">
        <v>231</v>
      </c>
      <c r="D4" s="85"/>
      <c r="E4" s="5"/>
      <c r="F4" s="42" t="s">
        <v>55</v>
      </c>
      <c r="G4" s="41" t="s">
        <v>146</v>
      </c>
      <c r="H4" s="43"/>
      <c r="I4" s="43"/>
      <c r="J4" s="16"/>
      <c r="K4" s="16"/>
    </row>
    <row r="5" spans="1:16" ht="16.5" thickBot="1" x14ac:dyDescent="0.3">
      <c r="A5" s="1"/>
      <c r="B5" s="6" t="s">
        <v>1</v>
      </c>
      <c r="C5" s="86" t="s">
        <v>145</v>
      </c>
      <c r="D5" s="87"/>
      <c r="E5" s="5"/>
      <c r="F5" s="40" t="str">
        <f>IF(G4="Recurso","Motor del recurso","")</f>
        <v/>
      </c>
      <c r="G5" s="40"/>
      <c r="H5" s="43"/>
      <c r="I5" s="64"/>
      <c r="J5" s="16"/>
      <c r="K5" s="16"/>
    </row>
    <row r="6" spans="1:16" ht="16.5" thickBot="1" x14ac:dyDescent="0.3">
      <c r="A6" s="1"/>
      <c r="B6" s="1"/>
      <c r="C6" s="1"/>
      <c r="D6" s="1"/>
      <c r="E6" s="7"/>
      <c r="F6" s="1"/>
      <c r="G6" s="1"/>
      <c r="H6" s="43"/>
      <c r="I6" s="43"/>
      <c r="J6" s="16"/>
      <c r="K6" s="16"/>
    </row>
    <row r="7" spans="1:16" ht="15" customHeight="1" x14ac:dyDescent="0.25">
      <c r="A7" s="1"/>
      <c r="B7" s="27" t="s">
        <v>40</v>
      </c>
      <c r="C7" s="8" t="s">
        <v>185</v>
      </c>
      <c r="D7" s="26" t="s">
        <v>39</v>
      </c>
      <c r="F7" s="1"/>
      <c r="G7" s="1"/>
      <c r="H7" s="1"/>
      <c r="I7" s="1"/>
      <c r="J7" s="16"/>
      <c r="K7" s="16"/>
    </row>
    <row r="8" spans="1:16" s="9" customFormat="1" ht="16.5" thickBot="1" x14ac:dyDescent="0.3">
      <c r="A8" s="10"/>
      <c r="B8" s="10"/>
      <c r="C8" s="10"/>
      <c r="D8" s="11"/>
      <c r="E8" s="11"/>
      <c r="F8" s="79" t="s">
        <v>62</v>
      </c>
      <c r="G8" s="80"/>
      <c r="H8" s="80"/>
      <c r="I8" s="81"/>
      <c r="J8" s="18"/>
      <c r="K8" s="12"/>
      <c r="L8" s="2"/>
      <c r="M8" s="2"/>
      <c r="N8" s="2"/>
      <c r="O8" s="2"/>
      <c r="P8" s="2"/>
    </row>
    <row r="9" spans="1:16" ht="40.5" customHeight="1" thickBot="1" x14ac:dyDescent="0.3">
      <c r="A9" s="24" t="s">
        <v>2</v>
      </c>
      <c r="B9" s="21" t="s">
        <v>9</v>
      </c>
      <c r="C9" s="20" t="s">
        <v>3</v>
      </c>
      <c r="D9" s="20" t="s">
        <v>4</v>
      </c>
      <c r="E9" s="74" t="s">
        <v>5</v>
      </c>
      <c r="F9" s="63" t="s">
        <v>61</v>
      </c>
      <c r="G9" s="63" t="s">
        <v>59</v>
      </c>
      <c r="H9" s="63" t="s">
        <v>60</v>
      </c>
      <c r="I9" s="63" t="s">
        <v>121</v>
      </c>
      <c r="J9" s="21" t="s">
        <v>6</v>
      </c>
      <c r="K9" s="22" t="s">
        <v>7</v>
      </c>
    </row>
    <row r="10" spans="1:16" s="12" customFormat="1" ht="300" customHeight="1" x14ac:dyDescent="0.25">
      <c r="A10" s="13" t="s">
        <v>142</v>
      </c>
      <c r="B10" s="13" t="s">
        <v>161</v>
      </c>
      <c r="C10" s="23" t="str">
        <f>IF(OR(B10&lt;&gt;"",J10&lt;&gt;""),IF($G$4="Recurso",CONCATENATE($G$4," ",$G$5),$G$4),"")</f>
        <v>Cuaderno de Estudio</v>
      </c>
      <c r="D10" s="14" t="s">
        <v>147</v>
      </c>
      <c r="E10" s="14"/>
      <c r="F10" s="14" t="str">
        <f>IF(OR(B10&lt;&gt;"",J10&lt;&gt;""),CONCATENATE($C$7,"_",$A10,IF($G$4="Cuaderno de Estudio","_small",CONCATENATE(IF(I10="","","n"),IF(LEFT($G$5,1)="F",".jpg",".png")))),"")</f>
        <v>CN_11_12_CO_IMG01_small</v>
      </c>
      <c r="G10" s="14" t="str">
        <f>IF(F10&lt;&gt;"",IF($G$4="Recurso",IF(LEFT($G$5,1)="M",VLOOKUP($G$5,'[1]Definición técnica de imagenes'!$A$3:$G$17,5,FALSE),IF($G$5="F1",'[1]Definición técnica de imagenes'!$E$15,'[1]Definición técnica de imagenes'!$F$13)),'[1]Definición técnica de imagenes'!$E$16),"")</f>
        <v>526 x 370 px</v>
      </c>
      <c r="H10" s="14" t="str">
        <f>IF(AND(I10&lt;&gt;"",I10&lt;&gt;0),IF(OR(B10&lt;&gt;"",J10&lt;&gt;""),CONCATENATE($C$7,"_",$A10,IF($G$4="Cuaderno de Estudio","_zoom",CONCATENATE("a",IF(LEFT($G$5,1)="F",".jpg",".png")))),""),"")</f>
        <v>CN_11_12_CO_IMG01_zoom</v>
      </c>
      <c r="I10" s="14" t="str">
        <f>IF(OR(B10&lt;&gt;"",J10&lt;&gt;""),IF($G$4="Recurso",IF(LEFT($G$5,1)="M",IF(VLOOKUP($G$5,'[1]Definición técnica de imagenes'!$A$3:$G$17,6,FALSE)=0,"",VLOOKUP($G$5,'[1]Definición técnica de imagenes'!$A$3:$G$17,6,FALSE)),IF($G$5="F1","","")),'[1]Definición técnica de imagenes'!$F$16),"")</f>
        <v>800 x 600 px</v>
      </c>
      <c r="J10" s="14"/>
      <c r="K10" s="19" t="s">
        <v>186</v>
      </c>
    </row>
    <row r="11" spans="1:16" s="12" customFormat="1" ht="166.5" customHeight="1" x14ac:dyDescent="0.25">
      <c r="A11" s="13" t="s">
        <v>182</v>
      </c>
      <c r="B11" s="13" t="s">
        <v>161</v>
      </c>
      <c r="C11" s="23" t="str">
        <f>IF(OR(B11&lt;&gt;"",J11&lt;&gt;""),IF($G$4="Recurso",CONCATENATE($G$4," ",$G$5),$G$4),"")</f>
        <v>Cuaderno de Estudio</v>
      </c>
      <c r="D11" s="14" t="s">
        <v>147</v>
      </c>
      <c r="E11" s="14"/>
      <c r="F11" s="14" t="str">
        <f>IF(OR(B11&lt;&gt;"",J11&lt;&gt;""),CONCATENATE($C$7,"_",$A11,IF($G$4="Cuaderno de Estudio","_small",CONCATENATE(IF(I11="","","n"),IF(LEFT($G$5,1)="F",".jpg",".png")))),"")</f>
        <v>CN_11_12_CO_IMG02_small</v>
      </c>
      <c r="G11" s="14" t="str">
        <f>IF(F11&lt;&gt;"",IF($G$4="Recurso",IF(LEFT($G$5,1)="M",VLOOKUP($G$5,'[1]Definición técnica de imagenes'!$A$3:$G$17,5,FALSE),IF($G$5="F1",'[1]Definición técnica de imagenes'!$E$15,'[1]Definición técnica de imagenes'!$F$13)),'[1]Definición técnica de imagenes'!$E$16),"")</f>
        <v>526 x 370 px</v>
      </c>
      <c r="H11" s="14" t="str">
        <f>IF(AND(I11&lt;&gt;"",I11&lt;&gt;0),IF(OR(B11&lt;&gt;"",J11&lt;&gt;""),CONCATENATE($C$7,"_",$A11,IF($G$4="Cuaderno de Estudio","_zoom",CONCATENATE("a",IF(LEFT($G$5,1)="F",".jpg",".png")))),""),"")</f>
        <v>CN_11_12_CO_IMG02_zoom</v>
      </c>
      <c r="I11" s="14" t="str">
        <f>IF(OR(B11&lt;&gt;"",J11&lt;&gt;""),IF($G$4="Recurso",IF(LEFT($G$5,1)="M",IF(VLOOKUP($G$5,'[1]Definición técnica de imagenes'!$A$3:$G$17,6,FALSE)=0,"",VLOOKUP($G$5,'[1]Definición técnica de imagenes'!$A$3:$G$17,6,FALSE)),IF($G$5="F1","","")),'[1]Definición técnica de imagenes'!$F$16),"")</f>
        <v>800 x 600 px</v>
      </c>
      <c r="J11" s="14"/>
      <c r="K11" s="19" t="s">
        <v>187</v>
      </c>
    </row>
    <row r="12" spans="1:16" s="12" customFormat="1" ht="166.5" customHeight="1" x14ac:dyDescent="0.25">
      <c r="A12" s="13" t="s">
        <v>183</v>
      </c>
      <c r="B12" s="13" t="s">
        <v>161</v>
      </c>
      <c r="C12" s="23" t="str">
        <f>IF(OR(B12&lt;&gt;"",J12&lt;&gt;""),IF($G$4="Recurso",CONCATENATE($G$4," ",$G$5),$G$4),"")</f>
        <v>Cuaderno de Estudio</v>
      </c>
      <c r="D12" s="14" t="s">
        <v>147</v>
      </c>
      <c r="E12" s="14"/>
      <c r="F12" s="14" t="str">
        <f>IF(OR(B12&lt;&gt;"",J12&lt;&gt;""),CONCATENATE($C$7,"_",$A12,IF($G$4="Cuaderno de Estudio","_small",CONCATENATE(IF(I12="","","n"),IF(LEFT($G$5,1)="F",".jpg",".png")))),"")</f>
        <v>CN_11_12_CO_IMG03_small</v>
      </c>
      <c r="G12" s="14" t="str">
        <f>IF(F12&lt;&gt;"",IF($G$4="Recurso",IF(LEFT($G$5,1)="M",VLOOKUP($G$5,'[1]Definición técnica de imagenes'!$A$3:$G$17,5,FALSE),IF($G$5="F1",'[1]Definición técnica de imagenes'!$E$15,'[1]Definición técnica de imagenes'!$F$13)),'[1]Definición técnica de imagenes'!$E$16),"")</f>
        <v>526 x 370 px</v>
      </c>
      <c r="H12" s="14" t="str">
        <f>IF(AND(I12&lt;&gt;"",I12&lt;&gt;0),IF(OR(B12&lt;&gt;"",J12&lt;&gt;""),CONCATENATE($C$7,"_",$A12,IF($G$4="Cuaderno de Estudio","_zoom",CONCATENATE("a",IF(LEFT($G$5,1)="F",".jpg",".png")))),""),"")</f>
        <v>CN_11_12_CO_IMG03_zoom</v>
      </c>
      <c r="I12" s="14" t="str">
        <f>IF(OR(B12&lt;&gt;"",J12&lt;&gt;""),IF($G$4="Recurso",IF(LEFT($G$5,1)="M",IF(VLOOKUP($G$5,'[1]Definición técnica de imagenes'!$A$3:$G$17,6,FALSE)=0,"",VLOOKUP($G$5,'[1]Definición técnica de imagenes'!$A$3:$G$17,6,FALSE)),IF($G$5="F1","","")),'[1]Definición técnica de imagenes'!$F$16),"")</f>
        <v>800 x 600 px</v>
      </c>
      <c r="J12" s="14"/>
      <c r="K12" s="19" t="s">
        <v>187</v>
      </c>
    </row>
    <row r="13" spans="1:16" s="12" customFormat="1" ht="200.1" customHeight="1" x14ac:dyDescent="0.25">
      <c r="A13" s="68" t="s">
        <v>172</v>
      </c>
      <c r="B13" s="68" t="s">
        <v>161</v>
      </c>
      <c r="C13" s="69" t="str">
        <f>IF(OR(B13&lt;&gt;"",J13&lt;&gt;""),IF($G$4="Recurso",CONCATENATE($G$4," ",$G$5),$G$4),"")</f>
        <v>Cuaderno de Estudio</v>
      </c>
      <c r="D13" s="70" t="s">
        <v>147</v>
      </c>
      <c r="E13" s="70"/>
      <c r="F13" s="70" t="str">
        <f>IF(OR(B13&lt;&gt;"",J13&lt;&gt;""),CONCATENATE($C$7,"_",$A13,IF($G$4="Cuaderno de Estudio","_small",CONCATENATE(IF(I13="","","n"),IF(LEFT($G$5,1)="F",".jpg",".png")))),"")</f>
        <v>CN_11_12_CO_IMG04_small</v>
      </c>
      <c r="G13" s="70" t="str">
        <f>IF(F13&lt;&gt;"",IF($G$4="Recurso",IF(LEFT($G$5,1)="M",VLOOKUP($G$5,'[1]Definición técnica de imagenes'!$A$3:$G$17,5,FALSE),IF($G$5="F1",'[1]Definición técnica de imagenes'!$E$15,'[1]Definición técnica de imagenes'!$F$13)),'[1]Definición técnica de imagenes'!$E$16),"")</f>
        <v>526 x 370 px</v>
      </c>
      <c r="H13" s="70" t="str">
        <f>IF(AND(I13&lt;&gt;"",I13&lt;&gt;0),IF(OR(B13&lt;&gt;"",J13&lt;&gt;""),CONCATENATE($C$7,"_",$A13,IF($G$4="Cuaderno de Estudio","_zoom",CONCATENATE("a",IF(LEFT($G$5,1)="F",".jpg",".png")))),""),"")</f>
        <v>CN_11_12_CO_IMG04_zoom</v>
      </c>
      <c r="I13" s="70" t="str">
        <f>IF(OR(B13&lt;&gt;"",J13&lt;&gt;""),IF($G$4="Recurso",IF(LEFT($G$5,1)="M",IF(VLOOKUP($G$5,'[1]Definición técnica de imagenes'!$A$3:$G$17,6,FALSE)=0,"",VLOOKUP($G$5,'[1]Definición técnica de imagenes'!$A$3:$G$17,6,FALSE)),IF($G$5="F1","","")),'[1]Definición técnica de imagenes'!$F$16),"")</f>
        <v>800 x 600 px</v>
      </c>
      <c r="J13" s="14"/>
      <c r="K13" s="19" t="s">
        <v>221</v>
      </c>
    </row>
    <row r="14" spans="1:16" s="12" customFormat="1" ht="116.25" customHeight="1" x14ac:dyDescent="0.25">
      <c r="A14" s="13" t="s">
        <v>173</v>
      </c>
      <c r="B14" s="13" t="s">
        <v>161</v>
      </c>
      <c r="C14" s="23" t="str">
        <f t="shared" ref="C14:C43" si="0">IF(OR(B14&lt;&gt;"",J14&lt;&gt;""),IF($G$4="Recurso",CONCATENATE($G$4," ",$G$5),$G$4),"")</f>
        <v>Cuaderno de Estudio</v>
      </c>
      <c r="D14" s="14" t="s">
        <v>147</v>
      </c>
      <c r="E14" s="14"/>
      <c r="F14" s="14" t="str">
        <f t="shared" ref="F14:F43" si="1">IF(OR(B14&lt;&gt;"",J14&lt;&gt;""),CONCATENATE($C$7,"_",$A14,IF($G$4="Cuaderno de Estudio","_small",CONCATENATE(IF(I14="","","n"),IF(LEFT($G$5,1)="F",".jpg",".png")))),"")</f>
        <v>CN_11_12_CO_IMG05_small</v>
      </c>
      <c r="G14" s="14" t="str">
        <f>IF(F14&lt;&gt;"",IF($G$4="Recurso",IF(LEFT($G$5,1)="M",VLOOKUP($G$5,'[1]Definición técnica de imagenes'!$A$3:$G$17,5,FALSE),IF($G$5="F1",'[1]Definición técnica de imagenes'!$E$15,'[1]Definición técnica de imagenes'!$F$13)),'[1]Definición técnica de imagenes'!$E$16),"")</f>
        <v>526 x 370 px</v>
      </c>
      <c r="H14" s="14" t="str">
        <f t="shared" ref="H14:H43" si="2">IF(AND(I14&lt;&gt;"",I14&lt;&gt;0),IF(OR(B14&lt;&gt;"",J14&lt;&gt;""),CONCATENATE($C$7,"_",$A14,IF($G$4="Cuaderno de Estudio","_zoom",CONCATENATE("a",IF(LEFT($G$5,1)="F",".jpg",".png")))),""),"")</f>
        <v>CN_11_12_CO_IMG05_zoom</v>
      </c>
      <c r="I14" s="14" t="str">
        <f>IF(OR(B14&lt;&gt;"",J14&lt;&gt;""),IF($G$4="Recurso",IF(LEFT($G$5,1)="M",IF(VLOOKUP($G$5,'[1]Definición técnica de imagenes'!$A$3:$G$17,6,FALSE)=0,"",VLOOKUP($G$5,'[1]Definición técnica de imagenes'!$A$3:$G$17,6,FALSE)),IF($G$5="F1","","")),'[1]Definición técnica de imagenes'!$F$16),"")</f>
        <v>800 x 600 px</v>
      </c>
      <c r="J14" s="14"/>
      <c r="K14" s="19" t="s">
        <v>222</v>
      </c>
    </row>
    <row r="15" spans="1:16" s="12" customFormat="1" ht="200.1" customHeight="1" x14ac:dyDescent="0.25">
      <c r="A15" s="13" t="s">
        <v>174</v>
      </c>
      <c r="B15" s="13" t="s">
        <v>161</v>
      </c>
      <c r="C15" s="23" t="str">
        <f t="shared" si="0"/>
        <v>Cuaderno de Estudio</v>
      </c>
      <c r="D15" s="14" t="s">
        <v>147</v>
      </c>
      <c r="E15" s="14"/>
      <c r="F15" s="14" t="str">
        <f t="shared" si="1"/>
        <v>CN_11_12_CO_IMG06_small</v>
      </c>
      <c r="G15" s="14" t="str">
        <f>IF(F15&lt;&gt;"",IF($G$4="Recurso",IF(LEFT($G$5,1)="M",VLOOKUP($G$5,'[1]Definición técnica de imagenes'!$A$3:$G$17,5,FALSE),IF($G$5="F1",'[1]Definición técnica de imagenes'!$E$15,'[1]Definición técnica de imagenes'!$F$13)),'[1]Definición técnica de imagenes'!$E$16),"")</f>
        <v>526 x 370 px</v>
      </c>
      <c r="H15" s="14" t="str">
        <f t="shared" si="2"/>
        <v>CN_11_12_CO_IMG06_zoom</v>
      </c>
      <c r="I15" s="14" t="str">
        <f>IF(OR(B15&lt;&gt;"",J15&lt;&gt;""),IF($G$4="Recurso",IF(LEFT($G$5,1)="M",IF(VLOOKUP($G$5,'[1]Definición técnica de imagenes'!$A$3:$G$17,6,FALSE)=0,"",VLOOKUP($G$5,'[1]Definición técnica de imagenes'!$A$3:$G$17,6,FALSE)),IF($G$5="F1","","")),'[1]Definición técnica de imagenes'!$F$16),"")</f>
        <v>800 x 600 px</v>
      </c>
      <c r="J15" s="14"/>
      <c r="K15" s="19" t="s">
        <v>223</v>
      </c>
    </row>
    <row r="16" spans="1:16" s="12" customFormat="1" ht="200.1" customHeight="1" x14ac:dyDescent="0.25">
      <c r="A16" s="13" t="s">
        <v>175</v>
      </c>
      <c r="B16" s="13" t="s">
        <v>161</v>
      </c>
      <c r="C16" s="23" t="str">
        <f t="shared" si="0"/>
        <v>Cuaderno de Estudio</v>
      </c>
      <c r="D16" s="14" t="s">
        <v>147</v>
      </c>
      <c r="E16" s="14"/>
      <c r="F16" s="14" t="str">
        <f t="shared" si="1"/>
        <v>CN_11_12_CO_IMG07_small</v>
      </c>
      <c r="G16" s="14" t="str">
        <f>IF(F16&lt;&gt;"",IF($G$4="Recurso",IF(LEFT($G$5,1)="M",VLOOKUP($G$5,'[1]Definición técnica de imagenes'!$A$3:$G$17,5,FALSE),IF($G$5="F1",'[1]Definición técnica de imagenes'!$E$15,'[1]Definición técnica de imagenes'!$F$13)),'[1]Definición técnica de imagenes'!$E$16),"")</f>
        <v>526 x 370 px</v>
      </c>
      <c r="H16" s="14" t="str">
        <f t="shared" si="2"/>
        <v>CN_11_12_CO_IMG07_zoom</v>
      </c>
      <c r="I16" s="14" t="str">
        <f>IF(OR(B16&lt;&gt;"",J16&lt;&gt;""),IF($G$4="Recurso",IF(LEFT($G$5,1)="M",IF(VLOOKUP($G$5,'[1]Definición técnica de imagenes'!$A$3:$G$17,6,FALSE)=0,"",VLOOKUP($G$5,'[1]Definición técnica de imagenes'!$A$3:$G$17,6,FALSE)),IF($G$5="F1","","")),'[1]Definición técnica de imagenes'!$F$16),"")</f>
        <v>800 x 600 px</v>
      </c>
      <c r="J16" s="14"/>
      <c r="K16" s="71" t="s">
        <v>188</v>
      </c>
    </row>
    <row r="17" spans="1:11" s="12" customFormat="1" ht="300" customHeight="1" x14ac:dyDescent="0.25">
      <c r="A17" s="13" t="s">
        <v>176</v>
      </c>
      <c r="B17" s="13" t="s">
        <v>161</v>
      </c>
      <c r="C17" s="23" t="str">
        <f t="shared" si="0"/>
        <v>Cuaderno de Estudio</v>
      </c>
      <c r="D17" s="14" t="s">
        <v>147</v>
      </c>
      <c r="E17" s="14" t="s">
        <v>159</v>
      </c>
      <c r="F17" s="14" t="str">
        <f t="shared" si="1"/>
        <v>CN_11_12_CO_IMG08_small</v>
      </c>
      <c r="G17" s="14" t="str">
        <f>IF(F17&lt;&gt;"",IF($G$4="Recurso",IF(LEFT($G$5,1)="M",VLOOKUP($G$5,'[1]Definición técnica de imagenes'!$A$3:$G$17,5,FALSE),IF($G$5="F1",'[1]Definición técnica de imagenes'!$E$15,'[1]Definición técnica de imagenes'!$F$13)),'[1]Definición técnica de imagenes'!$E$16),"")</f>
        <v>526 x 370 px</v>
      </c>
      <c r="H17" s="14" t="str">
        <f t="shared" si="2"/>
        <v>CN_11_12_CO_IMG08_zoom</v>
      </c>
      <c r="I17" s="14" t="str">
        <f>IF(OR(B17&lt;&gt;"",J17&lt;&gt;""),IF($G$4="Recurso",IF(LEFT($G$5,1)="M",IF(VLOOKUP($G$5,'[1]Definición técnica de imagenes'!$A$3:$G$17,6,FALSE)=0,"",VLOOKUP($G$5,'[1]Definición técnica de imagenes'!$A$3:$G$17,6,FALSE)),IF($G$5="F1","","")),'[1]Definición técnica de imagenes'!$F$16),"")</f>
        <v>800 x 600 px</v>
      </c>
      <c r="J17" s="14"/>
      <c r="K17" s="71" t="s">
        <v>189</v>
      </c>
    </row>
    <row r="18" spans="1:11" s="12" customFormat="1" ht="300" customHeight="1" x14ac:dyDescent="0.25">
      <c r="A18" s="13" t="s">
        <v>177</v>
      </c>
      <c r="B18" s="13" t="s">
        <v>161</v>
      </c>
      <c r="C18" s="23" t="str">
        <f t="shared" si="0"/>
        <v>Cuaderno de Estudio</v>
      </c>
      <c r="D18" s="14" t="s">
        <v>147</v>
      </c>
      <c r="E18" s="14" t="s">
        <v>159</v>
      </c>
      <c r="F18" s="14" t="str">
        <f t="shared" si="1"/>
        <v>CN_11_12_CO_IMG09_small</v>
      </c>
      <c r="G18" s="14" t="str">
        <f>IF(F18&lt;&gt;"",IF($G$4="Recurso",IF(LEFT($G$5,1)="M",VLOOKUP($G$5,'[1]Definición técnica de imagenes'!$A$3:$G$17,5,FALSE),IF($G$5="F1",'[1]Definición técnica de imagenes'!$E$15,'[1]Definición técnica de imagenes'!$F$13)),'[1]Definición técnica de imagenes'!$E$16),"")</f>
        <v>526 x 370 px</v>
      </c>
      <c r="H18" s="14" t="str">
        <f t="shared" si="2"/>
        <v>CN_11_12_CO_IMG09_zoom</v>
      </c>
      <c r="I18" s="14" t="str">
        <f>IF(OR(B18&lt;&gt;"",J18&lt;&gt;""),IF($G$4="Recurso",IF(LEFT($G$5,1)="M",IF(VLOOKUP($G$5,'[1]Definición técnica de imagenes'!$A$3:$G$17,6,FALSE)=0,"",VLOOKUP($G$5,'[1]Definición técnica de imagenes'!$A$3:$G$17,6,FALSE)),IF($G$5="F1","","")),'[1]Definición técnica de imagenes'!$F$16),"")</f>
        <v>800 x 600 px</v>
      </c>
      <c r="J18"/>
      <c r="K18" s="71" t="s">
        <v>190</v>
      </c>
    </row>
    <row r="19" spans="1:11" s="12" customFormat="1" ht="192.75" customHeight="1" x14ac:dyDescent="0.25">
      <c r="A19" s="13" t="s">
        <v>148</v>
      </c>
      <c r="B19" s="13" t="s">
        <v>191</v>
      </c>
      <c r="C19" s="23" t="str">
        <f t="shared" si="0"/>
        <v>Cuaderno de Estudio</v>
      </c>
      <c r="D19" s="14" t="s">
        <v>160</v>
      </c>
      <c r="E19" s="14" t="s">
        <v>159</v>
      </c>
      <c r="F19" s="14" t="str">
        <f t="shared" si="1"/>
        <v>CN_11_12_CO_IMG10_small</v>
      </c>
      <c r="G19" s="14" t="str">
        <f>IF(F19&lt;&gt;"",IF($G$4="Recurso",IF(LEFT($G$5,1)="M",VLOOKUP($G$5,'[1]Definición técnica de imagenes'!$A$3:$G$17,5,FALSE),IF($G$5="F1",'[1]Definición técnica de imagenes'!$E$15,'[1]Definición técnica de imagenes'!$F$13)),'[1]Definición técnica de imagenes'!$E$16),"")</f>
        <v>526 x 370 px</v>
      </c>
      <c r="H19" s="14" t="str">
        <f t="shared" si="2"/>
        <v>CN_11_12_CO_IMG10_zoom</v>
      </c>
      <c r="I19" s="14" t="str">
        <f>IF(OR(B19&lt;&gt;"",J19&lt;&gt;""),IF($G$4="Recurso",IF(LEFT($G$5,1)="M",IF(VLOOKUP($G$5,'[1]Definición técnica de imagenes'!$A$3:$G$17,6,FALSE)=0,"",VLOOKUP($G$5,'[1]Definición técnica de imagenes'!$A$3:$G$17,6,FALSE)),IF($G$5="F1","","")),'[1]Definición técnica de imagenes'!$F$16),"")</f>
        <v>800 x 600 px</v>
      </c>
      <c r="J19" s="14"/>
      <c r="K19" s="19"/>
    </row>
    <row r="20" spans="1:11" s="12" customFormat="1" ht="202.5" customHeight="1" x14ac:dyDescent="0.25">
      <c r="A20" s="13" t="s">
        <v>149</v>
      </c>
      <c r="B20" s="13" t="s">
        <v>192</v>
      </c>
      <c r="C20" s="23" t="str">
        <f t="shared" si="0"/>
        <v>Cuaderno de Estudio</v>
      </c>
      <c r="D20" s="14" t="s">
        <v>160</v>
      </c>
      <c r="E20" s="14" t="s">
        <v>159</v>
      </c>
      <c r="F20" s="14" t="str">
        <f t="shared" si="1"/>
        <v>CN_11_12_CO_IMG11_small</v>
      </c>
      <c r="G20" s="14" t="str">
        <f>IF(F20&lt;&gt;"",IF($G$4="Recurso",IF(LEFT($G$5,1)="M",VLOOKUP($G$5,'[1]Definición técnica de imagenes'!$A$3:$G$17,5,FALSE),IF($G$5="F1",'[1]Definición técnica de imagenes'!$E$15,'[1]Definición técnica de imagenes'!$F$13)),'[1]Definición técnica de imagenes'!$E$16),"")</f>
        <v>526 x 370 px</v>
      </c>
      <c r="H20" s="14" t="str">
        <f t="shared" si="2"/>
        <v>CN_11_12_CO_IMG11_zoom</v>
      </c>
      <c r="I20" s="14" t="str">
        <f>IF(OR(B20&lt;&gt;"",J20&lt;&gt;""),IF($G$4="Recurso",IF(LEFT($G$5,1)="M",IF(VLOOKUP($G$5,'[1]Definición técnica de imagenes'!$A$3:$G$17,6,FALSE)=0,"",VLOOKUP($G$5,'[1]Definición técnica de imagenes'!$A$3:$G$17,6,FALSE)),IF($G$5="F1","","")),'[1]Definición técnica de imagenes'!$F$16),"")</f>
        <v>800 x 600 px</v>
      </c>
      <c r="J20" s="14"/>
      <c r="K20" s="71" t="s">
        <v>178</v>
      </c>
    </row>
    <row r="21" spans="1:11" s="12" customFormat="1" ht="300" customHeight="1" x14ac:dyDescent="0.25">
      <c r="A21" s="13" t="s">
        <v>150</v>
      </c>
      <c r="B21" s="13" t="s">
        <v>193</v>
      </c>
      <c r="C21" s="23" t="str">
        <f t="shared" si="0"/>
        <v>Cuaderno de Estudio</v>
      </c>
      <c r="D21" s="14" t="s">
        <v>160</v>
      </c>
      <c r="E21" s="14" t="s">
        <v>159</v>
      </c>
      <c r="F21" s="14" t="str">
        <f t="shared" si="1"/>
        <v>CN_11_12_CO_IMG12_small</v>
      </c>
      <c r="G21" s="14" t="str">
        <f>IF(F21&lt;&gt;"",IF($G$4="Recurso",IF(LEFT($G$5,1)="M",VLOOKUP($G$5,'[1]Definición técnica de imagenes'!$A$3:$G$17,5,FALSE),IF($G$5="F1",'[1]Definición técnica de imagenes'!$E$15,'[1]Definición técnica de imagenes'!$F$13)),'[1]Definición técnica de imagenes'!$E$16),"")</f>
        <v>526 x 370 px</v>
      </c>
      <c r="H21" s="14" t="str">
        <f t="shared" si="2"/>
        <v>CN_11_12_CO_IMG12_zoom</v>
      </c>
      <c r="I21" s="14" t="str">
        <f>IF(OR(B21&lt;&gt;"",J21&lt;&gt;""),IF($G$4="Recurso",IF(LEFT($G$5,1)="M",IF(VLOOKUP($G$5,'[1]Definición técnica de imagenes'!$A$3:$G$17,6,FALSE)=0,"",VLOOKUP($G$5,'[1]Definición técnica de imagenes'!$A$3:$G$17,6,FALSE)),IF($G$5="F1","","")),'[1]Definición técnica de imagenes'!$F$16),"")</f>
        <v>800 x 600 px</v>
      </c>
      <c r="J21" s="14"/>
      <c r="K21" s="71"/>
    </row>
    <row r="22" spans="1:11" s="12" customFormat="1" ht="300" customHeight="1" x14ac:dyDescent="0.25">
      <c r="A22" s="13" t="s">
        <v>151</v>
      </c>
      <c r="B22" s="13" t="s">
        <v>206</v>
      </c>
      <c r="C22" s="23" t="str">
        <f t="shared" si="0"/>
        <v>Cuaderno de Estudio</v>
      </c>
      <c r="D22" s="14" t="s">
        <v>147</v>
      </c>
      <c r="E22" s="14" t="s">
        <v>159</v>
      </c>
      <c r="F22" s="14" t="str">
        <f t="shared" si="1"/>
        <v>CN_11_12_CO_IMG13_small</v>
      </c>
      <c r="G22" s="14" t="str">
        <f>IF(F22&lt;&gt;"",IF($G$4="Recurso",IF(LEFT($G$5,1)="M",VLOOKUP($G$5,'[1]Definición técnica de imagenes'!$A$3:$G$17,5,FALSE),IF($G$5="F1",'[1]Definición técnica de imagenes'!$E$15,'[1]Definición técnica de imagenes'!$F$13)),'[1]Definición técnica de imagenes'!$E$16),"")</f>
        <v>526 x 370 px</v>
      </c>
      <c r="H22" s="14" t="str">
        <f t="shared" si="2"/>
        <v>CN_11_12_CO_IMG13_zoom</v>
      </c>
      <c r="I22" s="14" t="str">
        <f>IF(OR(B22&lt;&gt;"",J22&lt;&gt;""),IF($G$4="Recurso",IF(LEFT($G$5,1)="M",IF(VLOOKUP($G$5,'[1]Definición técnica de imagenes'!$A$3:$G$17,6,FALSE)=0,"",VLOOKUP($G$5,'[1]Definición técnica de imagenes'!$A$3:$G$17,6,FALSE)),IF($G$5="F1","","")),'[1]Definición técnica de imagenes'!$F$16),"")</f>
        <v>800 x 600 px</v>
      </c>
      <c r="J22" s="14"/>
      <c r="K22" s="71" t="s">
        <v>194</v>
      </c>
    </row>
    <row r="23" spans="1:11" s="12" customFormat="1" ht="300" customHeight="1" x14ac:dyDescent="0.25">
      <c r="A23" s="13" t="s">
        <v>152</v>
      </c>
      <c r="B23" s="13" t="s">
        <v>161</v>
      </c>
      <c r="C23" s="23" t="str">
        <f t="shared" si="0"/>
        <v>Cuaderno de Estudio</v>
      </c>
      <c r="D23" s="14" t="s">
        <v>147</v>
      </c>
      <c r="E23" s="14"/>
      <c r="F23" s="14" t="str">
        <f t="shared" si="1"/>
        <v>CN_11_12_CO_IMG14_small</v>
      </c>
      <c r="G23" s="14" t="str">
        <f>IF(F23&lt;&gt;"",IF($G$4="Recurso",IF(LEFT($G$5,1)="M",VLOOKUP($G$5,'[1]Definición técnica de imagenes'!$A$3:$G$17,5,FALSE),IF($G$5="F1",'[1]Definición técnica de imagenes'!$E$15,'[1]Definición técnica de imagenes'!$F$13)),'[1]Definición técnica de imagenes'!$E$16),"")</f>
        <v>526 x 370 px</v>
      </c>
      <c r="H23" s="14" t="str">
        <f t="shared" si="2"/>
        <v>CN_11_12_CO_IMG14_zoom</v>
      </c>
      <c r="I23" s="14" t="str">
        <f>IF(OR(B23&lt;&gt;"",J23&lt;&gt;""),IF($G$4="Recurso",IF(LEFT($G$5,1)="M",IF(VLOOKUP($G$5,'[1]Definición técnica de imagenes'!$A$3:$G$17,6,FALSE)=0,"",VLOOKUP($G$5,'[1]Definición técnica de imagenes'!$A$3:$G$17,6,FALSE)),IF($G$5="F1","","")),'[1]Definición técnica de imagenes'!$F$16),"")</f>
        <v>800 x 600 px</v>
      </c>
      <c r="J23" s="14"/>
      <c r="K23" s="19" t="s">
        <v>222</v>
      </c>
    </row>
    <row r="24" spans="1:11" s="12" customFormat="1" ht="200.1" customHeight="1" x14ac:dyDescent="0.25">
      <c r="A24" s="13" t="s">
        <v>153</v>
      </c>
      <c r="B24" s="13" t="s">
        <v>161</v>
      </c>
      <c r="C24" s="23" t="str">
        <f t="shared" si="0"/>
        <v>Cuaderno de Estudio</v>
      </c>
      <c r="D24" s="14" t="s">
        <v>147</v>
      </c>
      <c r="E24" s="14"/>
      <c r="F24" s="14" t="str">
        <f t="shared" si="1"/>
        <v>CN_11_12_CO_IMG15_small</v>
      </c>
      <c r="G24" s="14" t="str">
        <f>IF(F24&lt;&gt;"",IF($G$4="Recurso",IF(LEFT($G$5,1)="M",VLOOKUP($G$5,'[1]Definición técnica de imagenes'!$A$3:$G$17,5,FALSE),IF($G$5="F1",'[1]Definición técnica de imagenes'!$E$15,'[1]Definición técnica de imagenes'!$F$13)),'[1]Definición técnica de imagenes'!$E$16),"")</f>
        <v>526 x 370 px</v>
      </c>
      <c r="H24" s="14" t="str">
        <f t="shared" si="2"/>
        <v>CN_11_12_CO_IMG15_zoom</v>
      </c>
      <c r="I24" s="14" t="str">
        <f>IF(OR(B24&lt;&gt;"",J24&lt;&gt;""),IF($G$4="Recurso",IF(LEFT($G$5,1)="M",IF(VLOOKUP($G$5,'[1]Definición técnica de imagenes'!$A$3:$G$17,6,FALSE)=0,"",VLOOKUP($G$5,'[1]Definición técnica de imagenes'!$A$3:$G$17,6,FALSE)),IF($G$5="F1","","")),'[1]Definición técnica de imagenes'!$F$16),"")</f>
        <v>800 x 600 px</v>
      </c>
      <c r="J24" s="14"/>
      <c r="K24" s="19" t="s">
        <v>223</v>
      </c>
    </row>
    <row r="25" spans="1:11" s="12" customFormat="1" ht="200.1" customHeight="1" x14ac:dyDescent="0.25">
      <c r="A25" s="13" t="s">
        <v>154</v>
      </c>
      <c r="B25" s="13" t="s">
        <v>161</v>
      </c>
      <c r="C25" s="23" t="str">
        <f t="shared" si="0"/>
        <v>Cuaderno de Estudio</v>
      </c>
      <c r="D25" s="14" t="s">
        <v>147</v>
      </c>
      <c r="E25" s="14"/>
      <c r="F25" s="14" t="str">
        <f t="shared" si="1"/>
        <v>CN_11_12_CO_IMG16_small</v>
      </c>
      <c r="G25" s="14" t="str">
        <f>IF(F25&lt;&gt;"",IF($G$4="Recurso",IF(LEFT($G$5,1)="M",VLOOKUP($G$5,'[1]Definición técnica de imagenes'!$A$3:$G$17,5,FALSE),IF($G$5="F1",'[1]Definición técnica de imagenes'!$E$15,'[1]Definición técnica de imagenes'!$F$13)),'[1]Definición técnica de imagenes'!$E$16),"")</f>
        <v>526 x 370 px</v>
      </c>
      <c r="H25" s="14" t="str">
        <f t="shared" si="2"/>
        <v>CN_11_12_CO_IMG16_zoom</v>
      </c>
      <c r="I25" s="14" t="str">
        <f>IF(OR(B25&lt;&gt;"",J25&lt;&gt;""),IF($G$4="Recurso",IF(LEFT($G$5,1)="M",IF(VLOOKUP($G$5,'[1]Definición técnica de imagenes'!$A$3:$G$17,6,FALSE)=0,"",VLOOKUP($G$5,'[1]Definición técnica de imagenes'!$A$3:$G$17,6,FALSE)),IF($G$5="F1","","")),'[1]Definición técnica de imagenes'!$F$16),"")</f>
        <v>800 x 600 px</v>
      </c>
      <c r="J25" s="14"/>
      <c r="K25" s="19" t="s">
        <v>224</v>
      </c>
    </row>
    <row r="26" spans="1:11" s="12" customFormat="1" ht="399.95" customHeight="1" x14ac:dyDescent="0.25">
      <c r="A26" s="13" t="s">
        <v>155</v>
      </c>
      <c r="B26" s="13" t="s">
        <v>161</v>
      </c>
      <c r="C26" s="23" t="str">
        <f t="shared" si="0"/>
        <v>Cuaderno de Estudio</v>
      </c>
      <c r="D26" s="14" t="s">
        <v>147</v>
      </c>
      <c r="E26" s="14"/>
      <c r="F26" s="14" t="str">
        <f t="shared" si="1"/>
        <v>CN_11_12_CO_IMG17_small</v>
      </c>
      <c r="G26" s="14" t="str">
        <f>IF(F26&lt;&gt;"",IF($G$4="Recurso",IF(LEFT($G$5,1)="M",VLOOKUP($G$5,'[1]Definición técnica de imagenes'!$A$3:$G$17,5,FALSE),IF($G$5="F1",'[1]Definición técnica de imagenes'!$E$15,'[1]Definición técnica de imagenes'!$F$13)),'[1]Definición técnica de imagenes'!$E$16),"")</f>
        <v>526 x 370 px</v>
      </c>
      <c r="H26" s="14" t="str">
        <f t="shared" si="2"/>
        <v>CN_11_12_CO_IMG17_zoom</v>
      </c>
      <c r="I26" s="14" t="str">
        <f>IF(OR(B26&lt;&gt;"",J26&lt;&gt;""),IF($G$4="Recurso",IF(LEFT($G$5,1)="M",IF(VLOOKUP($G$5,'[1]Definición técnica de imagenes'!$A$3:$G$17,6,FALSE)=0,"",VLOOKUP($G$5,'[1]Definición técnica de imagenes'!$A$3:$G$17,6,FALSE)),IF($G$5="F1","","")),'[1]Definición técnica de imagenes'!$F$16),"")</f>
        <v>800 x 600 px</v>
      </c>
      <c r="J26" s="14"/>
      <c r="K26" s="71" t="s">
        <v>188</v>
      </c>
    </row>
    <row r="27" spans="1:11" s="12" customFormat="1" ht="150" customHeight="1" x14ac:dyDescent="0.25">
      <c r="A27" s="13" t="s">
        <v>156</v>
      </c>
      <c r="B27" s="13" t="s">
        <v>195</v>
      </c>
      <c r="C27" s="23" t="str">
        <f t="shared" si="0"/>
        <v>Cuaderno de Estudio</v>
      </c>
      <c r="D27" s="14" t="s">
        <v>160</v>
      </c>
      <c r="E27" s="14" t="s">
        <v>159</v>
      </c>
      <c r="F27" s="14" t="str">
        <f t="shared" si="1"/>
        <v>CN_11_12_CO_IMG18_small</v>
      </c>
      <c r="G27" s="14" t="str">
        <f>IF(F27&lt;&gt;"",IF($G$4="Recurso",IF(LEFT($G$5,1)="M",VLOOKUP($G$5,'[1]Definición técnica de imagenes'!$A$3:$G$17,5,FALSE),IF($G$5="F1",'[1]Definición técnica de imagenes'!$E$15,'[1]Definición técnica de imagenes'!$F$13)),'[1]Definición técnica de imagenes'!$E$16),"")</f>
        <v>526 x 370 px</v>
      </c>
      <c r="H27" s="14" t="str">
        <f t="shared" si="2"/>
        <v>CN_11_12_CO_IMG18_zoom</v>
      </c>
      <c r="I27" s="14" t="str">
        <f>IF(OR(B27&lt;&gt;"",J27&lt;&gt;""),IF($G$4="Recurso",IF(LEFT($G$5,1)="M",IF(VLOOKUP($G$5,'[1]Definición técnica de imagenes'!$A$3:$G$17,6,FALSE)=0,"",VLOOKUP($G$5,'[1]Definición técnica de imagenes'!$A$3:$G$17,6,FALSE)),IF($G$5="F1","","")),'[1]Definición técnica de imagenes'!$F$16),"")</f>
        <v>800 x 600 px</v>
      </c>
      <c r="J27" s="14"/>
      <c r="K27" s="19"/>
    </row>
    <row r="28" spans="1:11" s="12" customFormat="1" ht="200.1" customHeight="1" x14ac:dyDescent="0.25">
      <c r="A28" s="13" t="s">
        <v>157</v>
      </c>
      <c r="B28" s="13" t="s">
        <v>161</v>
      </c>
      <c r="C28" s="23" t="str">
        <f t="shared" si="0"/>
        <v>Cuaderno de Estudio</v>
      </c>
      <c r="D28" s="14" t="s">
        <v>147</v>
      </c>
      <c r="E28" s="14" t="s">
        <v>159</v>
      </c>
      <c r="F28" s="14" t="str">
        <f t="shared" si="1"/>
        <v>CN_11_12_CO_IMG19_small</v>
      </c>
      <c r="G28" s="14" t="str">
        <f>IF(F28&lt;&gt;"",IF($G$4="Recurso",IF(LEFT($G$5,1)="M",VLOOKUP($G$5,'[1]Definición técnica de imagenes'!$A$3:$G$17,5,FALSE),IF($G$5="F1",'[1]Definición técnica de imagenes'!$E$15,'[1]Definición técnica de imagenes'!$F$13)),'[1]Definición técnica de imagenes'!$E$16),"")</f>
        <v>526 x 370 px</v>
      </c>
      <c r="H28" s="14" t="str">
        <f t="shared" si="2"/>
        <v>CN_11_12_CO_IMG19_zoom</v>
      </c>
      <c r="I28" s="14" t="str">
        <f>IF(OR(B28&lt;&gt;"",J28&lt;&gt;""),IF($G$4="Recurso",IF(LEFT($G$5,1)="M",IF(VLOOKUP($G$5,'[1]Definición técnica de imagenes'!$A$3:$G$17,6,FALSE)=0,"",VLOOKUP($G$5,'[1]Definición técnica de imagenes'!$A$3:$G$17,6,FALSE)),IF($G$5="F1","","")),'[1]Definición técnica de imagenes'!$F$16),"")</f>
        <v>800 x 600 px</v>
      </c>
      <c r="J28" s="14"/>
      <c r="K28" s="71" t="s">
        <v>225</v>
      </c>
    </row>
    <row r="29" spans="1:11" s="12" customFormat="1" ht="233.25" customHeight="1" x14ac:dyDescent="0.25">
      <c r="A29" s="13" t="s">
        <v>158</v>
      </c>
      <c r="B29" s="13" t="s">
        <v>161</v>
      </c>
      <c r="C29" s="23" t="str">
        <f t="shared" si="0"/>
        <v>Cuaderno de Estudio</v>
      </c>
      <c r="D29" s="14" t="s">
        <v>147</v>
      </c>
      <c r="E29" s="14" t="s">
        <v>159</v>
      </c>
      <c r="F29" s="14" t="str">
        <f t="shared" si="1"/>
        <v>CN_11_12_CO_IMG20_small</v>
      </c>
      <c r="G29" s="14" t="str">
        <f>IF(F29&lt;&gt;"",IF($G$4="Recurso",IF(LEFT($G$5,1)="M",VLOOKUP($G$5,'[1]Definición técnica de imagenes'!$A$3:$G$17,5,FALSE),IF($G$5="F1",'[1]Definición técnica de imagenes'!$E$15,'[1]Definición técnica de imagenes'!$F$13)),'[1]Definición técnica de imagenes'!$E$16),"")</f>
        <v>526 x 370 px</v>
      </c>
      <c r="H29" s="14" t="str">
        <f t="shared" si="2"/>
        <v>CN_11_12_CO_IMG20_zoom</v>
      </c>
      <c r="I29" s="14" t="str">
        <f>IF(OR(B29&lt;&gt;"",J29&lt;&gt;""),IF($G$4="Recurso",IF(LEFT($G$5,1)="M",IF(VLOOKUP($G$5,'[1]Definición técnica de imagenes'!$A$3:$G$17,6,FALSE)=0,"",VLOOKUP($G$5,'[1]Definición técnica de imagenes'!$A$3:$G$17,6,FALSE)),IF($G$5="F1","","")),'[1]Definición técnica de imagenes'!$F$16),"")</f>
        <v>800 x 600 px</v>
      </c>
      <c r="J29" s="14"/>
      <c r="K29" s="71" t="s">
        <v>196</v>
      </c>
    </row>
    <row r="30" spans="1:11" s="12" customFormat="1" ht="150" customHeight="1" x14ac:dyDescent="0.25">
      <c r="A30" s="13" t="s">
        <v>162</v>
      </c>
      <c r="B30" s="13" t="s">
        <v>161</v>
      </c>
      <c r="C30" s="23" t="str">
        <f t="shared" si="0"/>
        <v>Cuaderno de Estudio</v>
      </c>
      <c r="D30" s="14" t="s">
        <v>147</v>
      </c>
      <c r="E30" s="14"/>
      <c r="F30" s="14" t="str">
        <f t="shared" si="1"/>
        <v>CN_11_12_CO_IMG21_small</v>
      </c>
      <c r="G30" s="14" t="str">
        <f>IF(F30&lt;&gt;"",IF($G$4="Recurso",IF(LEFT($G$5,1)="M",VLOOKUP($G$5,'[1]Definición técnica de imagenes'!$A$3:$G$17,5,FALSE),IF($G$5="F1",'[1]Definición técnica de imagenes'!$E$15,'[1]Definición técnica de imagenes'!$F$13)),'[1]Definición técnica de imagenes'!$E$16),"")</f>
        <v>526 x 370 px</v>
      </c>
      <c r="H30" s="14" t="str">
        <f t="shared" si="2"/>
        <v>CN_11_12_CO_IMG21_zoom</v>
      </c>
      <c r="I30" s="14" t="str">
        <f>IF(OR(B30&lt;&gt;"",J30&lt;&gt;""),IF($G$4="Recurso",IF(LEFT($G$5,1)="M",IF(VLOOKUP($G$5,'[1]Definición técnica de imagenes'!$A$3:$G$17,6,FALSE)=0,"",VLOOKUP($G$5,'[1]Definición técnica de imagenes'!$A$3:$G$17,6,FALSE)),IF($G$5="F1","","")),'[1]Definición técnica de imagenes'!$F$16),"")</f>
        <v>800 x 600 px</v>
      </c>
      <c r="J30"/>
      <c r="K30" s="71" t="s">
        <v>226</v>
      </c>
    </row>
    <row r="31" spans="1:11" s="12" customFormat="1" ht="200.1" customHeight="1" x14ac:dyDescent="0.25">
      <c r="A31" s="13" t="s">
        <v>163</v>
      </c>
      <c r="B31" s="13" t="s">
        <v>161</v>
      </c>
      <c r="C31" s="23" t="str">
        <f t="shared" si="0"/>
        <v>Cuaderno de Estudio</v>
      </c>
      <c r="D31" s="14" t="s">
        <v>147</v>
      </c>
      <c r="E31" s="14"/>
      <c r="F31" s="14" t="str">
        <f t="shared" si="1"/>
        <v>CN_11_12_CO_IMG22_small</v>
      </c>
      <c r="G31" s="14" t="str">
        <f>IF(F31&lt;&gt;"",IF($G$4="Recurso",IF(LEFT($G$5,1)="M",VLOOKUP($G$5,'[1]Definición técnica de imagenes'!$A$3:$G$17,5,FALSE),IF($G$5="F1",'[1]Definición técnica de imagenes'!$E$15,'[1]Definición técnica de imagenes'!$F$13)),'[1]Definición técnica de imagenes'!$E$16),"")</f>
        <v>526 x 370 px</v>
      </c>
      <c r="H31" s="14" t="str">
        <f t="shared" si="2"/>
        <v>CN_11_12_CO_IMG22_zoom</v>
      </c>
      <c r="I31" s="14" t="str">
        <f>IF(OR(B31&lt;&gt;"",J31&lt;&gt;""),IF($G$4="Recurso",IF(LEFT($G$5,1)="M",IF(VLOOKUP($G$5,'[1]Definición técnica de imagenes'!$A$3:$G$17,6,FALSE)=0,"",VLOOKUP($G$5,'[1]Definición técnica de imagenes'!$A$3:$G$17,6,FALSE)),IF($G$5="F1","","")),'[1]Definición técnica de imagenes'!$F$16),"")</f>
        <v>800 x 600 px</v>
      </c>
      <c r="J31" s="14"/>
      <c r="K31" s="71" t="s">
        <v>227</v>
      </c>
    </row>
    <row r="32" spans="1:11" s="12" customFormat="1" ht="300" customHeight="1" x14ac:dyDescent="0.25">
      <c r="A32" s="13" t="s">
        <v>164</v>
      </c>
      <c r="B32" s="13" t="s">
        <v>161</v>
      </c>
      <c r="C32" s="23" t="str">
        <f t="shared" si="0"/>
        <v>Cuaderno de Estudio</v>
      </c>
      <c r="D32" s="14" t="s">
        <v>147</v>
      </c>
      <c r="E32" s="14"/>
      <c r="F32" s="14" t="str">
        <f t="shared" si="1"/>
        <v>CN_11_12_CO_IMG23_small</v>
      </c>
      <c r="G32" s="14" t="str">
        <f>IF(F32&lt;&gt;"",IF($G$4="Recurso",IF(LEFT($G$5,1)="M",VLOOKUP($G$5,'[1]Definición técnica de imagenes'!$A$3:$G$17,5,FALSE),IF($G$5="F1",'[1]Definición técnica de imagenes'!$E$15,'[1]Definición técnica de imagenes'!$F$13)),'[1]Definición técnica de imagenes'!$E$16),"")</f>
        <v>526 x 370 px</v>
      </c>
      <c r="H32" s="14" t="str">
        <f t="shared" si="2"/>
        <v>CN_11_12_CO_IMG23_zoom</v>
      </c>
      <c r="I32" s="14" t="str">
        <f>IF(OR(B32&lt;&gt;"",J32&lt;&gt;""),IF($G$4="Recurso",IF(LEFT($G$5,1)="M",IF(VLOOKUP($G$5,'[1]Definición técnica de imagenes'!$A$3:$G$17,6,FALSE)=0,"",VLOOKUP($G$5,'[1]Definición técnica de imagenes'!$A$3:$G$17,6,FALSE)),IF($G$5="F1","","")),'[1]Definición técnica de imagenes'!$F$16),"")</f>
        <v>800 x 600 px</v>
      </c>
      <c r="J32" s="14"/>
      <c r="K32" s="71" t="s">
        <v>188</v>
      </c>
    </row>
    <row r="33" spans="1:11" s="12" customFormat="1" ht="200.1" customHeight="1" x14ac:dyDescent="0.25">
      <c r="A33" s="13" t="s">
        <v>165</v>
      </c>
      <c r="B33" s="13" t="s">
        <v>198</v>
      </c>
      <c r="C33" s="23" t="str">
        <f t="shared" si="0"/>
        <v>Cuaderno de Estudio</v>
      </c>
      <c r="D33" s="14" t="s">
        <v>160</v>
      </c>
      <c r="E33" s="14" t="s">
        <v>159</v>
      </c>
      <c r="F33" s="14" t="str">
        <f t="shared" si="1"/>
        <v>CN_11_12_CO_IMG24_small</v>
      </c>
      <c r="G33" s="14" t="str">
        <f>IF(F33&lt;&gt;"",IF($G$4="Recurso",IF(LEFT($G$5,1)="M",VLOOKUP($G$5,'[1]Definición técnica de imagenes'!$A$3:$G$17,5,FALSE),IF($G$5="F1",'[1]Definición técnica de imagenes'!$E$15,'[1]Definición técnica de imagenes'!$F$13)),'[1]Definición técnica de imagenes'!$E$16),"")</f>
        <v>526 x 370 px</v>
      </c>
      <c r="H33" s="14" t="str">
        <f t="shared" si="2"/>
        <v>CN_11_12_CO_IMG24_zoom</v>
      </c>
      <c r="I33" s="14" t="str">
        <f>IF(OR(B33&lt;&gt;"",J33&lt;&gt;""),IF($G$4="Recurso",IF(LEFT($G$5,1)="M",IF(VLOOKUP($G$5,'[1]Definición técnica de imagenes'!$A$3:$G$17,6,FALSE)=0,"",VLOOKUP($G$5,'[1]Definición técnica de imagenes'!$A$3:$G$17,6,FALSE)),IF($G$5="F1","","")),'[1]Definición técnica de imagenes'!$F$16),"")</f>
        <v>800 x 600 px</v>
      </c>
      <c r="J33" s="14"/>
      <c r="K33" s="71"/>
    </row>
    <row r="34" spans="1:11" s="12" customFormat="1" ht="200.1" customHeight="1" x14ac:dyDescent="0.25">
      <c r="A34" s="13" t="s">
        <v>166</v>
      </c>
      <c r="B34" s="13" t="s">
        <v>161</v>
      </c>
      <c r="C34" s="23" t="str">
        <f t="shared" si="0"/>
        <v>Cuaderno de Estudio</v>
      </c>
      <c r="D34" s="14" t="s">
        <v>147</v>
      </c>
      <c r="E34" s="14"/>
      <c r="F34" s="14" t="str">
        <f t="shared" si="1"/>
        <v>CN_11_12_CO_IMG25_small</v>
      </c>
      <c r="G34" s="14" t="str">
        <f>IF(F34&lt;&gt;"",IF($G$4="Recurso",IF(LEFT($G$5,1)="M",VLOOKUP($G$5,'[1]Definición técnica de imagenes'!$A$3:$G$17,5,FALSE),IF($G$5="F1",'[1]Definición técnica de imagenes'!$E$15,'[1]Definición técnica de imagenes'!$F$13)),'[1]Definición técnica de imagenes'!$E$16),"")</f>
        <v>526 x 370 px</v>
      </c>
      <c r="H34" s="14" t="str">
        <f t="shared" si="2"/>
        <v>CN_11_12_CO_IMG25_zoom</v>
      </c>
      <c r="I34" s="14" t="str">
        <f>IF(OR(B34&lt;&gt;"",J34&lt;&gt;""),IF($G$4="Recurso",IF(LEFT($G$5,1)="M",IF(VLOOKUP($G$5,'[1]Definición técnica de imagenes'!$A$3:$G$17,6,FALSE)=0,"",VLOOKUP($G$5,'[1]Definición técnica de imagenes'!$A$3:$G$17,6,FALSE)),IF($G$5="F1","","")),'[1]Definición técnica de imagenes'!$F$16),"")</f>
        <v>800 x 600 px</v>
      </c>
      <c r="J34" s="14"/>
      <c r="K34" s="71" t="s">
        <v>200</v>
      </c>
    </row>
    <row r="35" spans="1:11" s="12" customFormat="1" ht="200.1" customHeight="1" x14ac:dyDescent="0.25">
      <c r="A35" s="13" t="s">
        <v>167</v>
      </c>
      <c r="B35" s="13" t="s">
        <v>161</v>
      </c>
      <c r="C35" s="23" t="str">
        <f t="shared" si="0"/>
        <v>Cuaderno de Estudio</v>
      </c>
      <c r="D35" s="14" t="s">
        <v>147</v>
      </c>
      <c r="E35" s="14"/>
      <c r="F35" s="14" t="str">
        <f t="shared" si="1"/>
        <v>CN_11_12_CO_IMG26_small</v>
      </c>
      <c r="G35" s="14" t="str">
        <f>IF(F35&lt;&gt;"",IF($G$4="Recurso",IF(LEFT($G$5,1)="M",VLOOKUP($G$5,'[1]Definición técnica de imagenes'!$A$3:$G$17,5,FALSE),IF($G$5="F1",'[1]Definición técnica de imagenes'!$E$15,'[1]Definición técnica de imagenes'!$F$13)),'[1]Definición técnica de imagenes'!$E$16),"")</f>
        <v>526 x 370 px</v>
      </c>
      <c r="H35" s="14" t="str">
        <f t="shared" si="2"/>
        <v>CN_11_12_CO_IMG26_zoom</v>
      </c>
      <c r="I35" s="14" t="str">
        <f>IF(OR(B35&lt;&gt;"",J35&lt;&gt;""),IF($G$4="Recurso",IF(LEFT($G$5,1)="M",IF(VLOOKUP($G$5,'[1]Definición técnica de imagenes'!$A$3:$G$17,6,FALSE)=0,"",VLOOKUP($G$5,'[1]Definición técnica de imagenes'!$A$3:$G$17,6,FALSE)),IF($G$5="F1","","")),'[1]Definición técnica de imagenes'!$F$16),"")</f>
        <v>800 x 600 px</v>
      </c>
      <c r="J35" s="72"/>
      <c r="K35" s="71" t="s">
        <v>244</v>
      </c>
    </row>
    <row r="36" spans="1:11" s="12" customFormat="1" ht="200.1" customHeight="1" x14ac:dyDescent="0.25">
      <c r="A36" s="13" t="s">
        <v>168</v>
      </c>
      <c r="B36" s="13" t="s">
        <v>161</v>
      </c>
      <c r="C36" s="23" t="str">
        <f t="shared" si="0"/>
        <v>Cuaderno de Estudio</v>
      </c>
      <c r="D36" s="14" t="s">
        <v>147</v>
      </c>
      <c r="E36" s="14"/>
      <c r="F36" s="14" t="str">
        <f t="shared" si="1"/>
        <v>CN_11_12_CO_IMG27_small</v>
      </c>
      <c r="G36" s="14" t="str">
        <f>IF(F36&lt;&gt;"",IF($G$4="Recurso",IF(LEFT($G$5,1)="M",VLOOKUP($G$5,'[1]Definición técnica de imagenes'!$A$3:$G$17,5,FALSE),IF($G$5="F1",'[1]Definición técnica de imagenes'!$E$15,'[1]Definición técnica de imagenes'!$F$13)),'[1]Definición técnica de imagenes'!$E$16),"")</f>
        <v>526 x 370 px</v>
      </c>
      <c r="H36" s="14" t="str">
        <f t="shared" si="2"/>
        <v>CN_11_12_CO_IMG27_zoom</v>
      </c>
      <c r="I36" s="14" t="str">
        <f>IF(OR(B36&lt;&gt;"",J36&lt;&gt;""),IF($G$4="Recurso",IF(LEFT($G$5,1)="M",IF(VLOOKUP($G$5,'[1]Definición técnica de imagenes'!$A$3:$G$17,6,FALSE)=0,"",VLOOKUP($G$5,'[1]Definición técnica de imagenes'!$A$3:$G$17,6,FALSE)),IF($G$5="F1","","")),'[1]Definición técnica de imagenes'!$F$16),"")</f>
        <v>800 x 600 px</v>
      </c>
      <c r="J36"/>
      <c r="K36" s="71" t="s">
        <v>245</v>
      </c>
    </row>
    <row r="37" spans="1:11" s="12" customFormat="1" ht="200.1" customHeight="1" x14ac:dyDescent="0.25">
      <c r="A37" s="13" t="s">
        <v>169</v>
      </c>
      <c r="B37" s="13" t="s">
        <v>161</v>
      </c>
      <c r="C37" s="23" t="str">
        <f t="shared" si="0"/>
        <v>Cuaderno de Estudio</v>
      </c>
      <c r="D37" s="14" t="s">
        <v>147</v>
      </c>
      <c r="E37" s="14"/>
      <c r="F37" s="14" t="str">
        <f t="shared" si="1"/>
        <v>CN_11_12_CO_IMG28_small</v>
      </c>
      <c r="G37" s="14" t="str">
        <f>IF(F37&lt;&gt;"",IF($G$4="Recurso",IF(LEFT($G$5,1)="M",VLOOKUP($G$5,'[1]Definición técnica de imagenes'!$A$3:$G$17,5,FALSE),IF($G$5="F1",'[1]Definición técnica de imagenes'!$E$15,'[1]Definición técnica de imagenes'!$F$13)),'[1]Definición técnica de imagenes'!$E$16),"")</f>
        <v>526 x 370 px</v>
      </c>
      <c r="H37" s="14" t="str">
        <f t="shared" si="2"/>
        <v>CN_11_12_CO_IMG28_zoom</v>
      </c>
      <c r="I37" s="14" t="str">
        <f>IF(OR(B37&lt;&gt;"",J37&lt;&gt;""),IF($G$4="Recurso",IF(LEFT($G$5,1)="M",IF(VLOOKUP($G$5,'[1]Definición técnica de imagenes'!$A$3:$G$17,6,FALSE)=0,"",VLOOKUP($G$5,'[1]Definición técnica de imagenes'!$A$3:$G$17,6,FALSE)),IF($G$5="F1","","")),'[1]Definición técnica de imagenes'!$F$16),"")</f>
        <v>800 x 600 px</v>
      </c>
      <c r="J37" s="14"/>
      <c r="K37" s="71" t="s">
        <v>197</v>
      </c>
    </row>
    <row r="38" spans="1:11" s="12" customFormat="1" ht="176.25" customHeight="1" x14ac:dyDescent="0.25">
      <c r="A38" s="13" t="s">
        <v>170</v>
      </c>
      <c r="B38" s="13" t="s">
        <v>161</v>
      </c>
      <c r="C38" s="23" t="str">
        <f t="shared" si="0"/>
        <v>Cuaderno de Estudio</v>
      </c>
      <c r="D38" s="14" t="s">
        <v>147</v>
      </c>
      <c r="E38" s="14"/>
      <c r="F38" s="14" t="str">
        <f t="shared" si="1"/>
        <v>CN_11_12_CO_IMG29_small</v>
      </c>
      <c r="G38" s="14" t="str">
        <f>IF(F38&lt;&gt;"",IF($G$4="Recurso",IF(LEFT($G$5,1)="M",VLOOKUP($G$5,'[1]Definición técnica de imagenes'!$A$3:$G$17,5,FALSE),IF($G$5="F1",'[1]Definición técnica de imagenes'!$E$15,'[1]Definición técnica de imagenes'!$F$13)),'[1]Definición técnica de imagenes'!$E$16),"")</f>
        <v>526 x 370 px</v>
      </c>
      <c r="H38" s="14" t="str">
        <f t="shared" si="2"/>
        <v>CN_11_12_CO_IMG29_zoom</v>
      </c>
      <c r="I38" s="14" t="str">
        <f>IF(OR(B38&lt;&gt;"",J38&lt;&gt;""),IF($G$4="Recurso",IF(LEFT($G$5,1)="M",IF(VLOOKUP($G$5,'[1]Definición técnica de imagenes'!$A$3:$G$17,6,FALSE)=0,"",VLOOKUP($G$5,'[1]Definición técnica de imagenes'!$A$3:$G$17,6,FALSE)),IF($G$5="F1","","")),'[1]Definición técnica de imagenes'!$F$16),"")</f>
        <v>800 x 600 px</v>
      </c>
      <c r="J38" s="14"/>
      <c r="K38" s="71" t="s">
        <v>247</v>
      </c>
    </row>
    <row r="39" spans="1:11" s="12" customFormat="1" ht="200.1" customHeight="1" x14ac:dyDescent="0.25">
      <c r="A39" s="13" t="s">
        <v>171</v>
      </c>
      <c r="B39" s="13" t="s">
        <v>161</v>
      </c>
      <c r="C39" s="23" t="str">
        <f t="shared" si="0"/>
        <v>Cuaderno de Estudio</v>
      </c>
      <c r="D39" s="14" t="s">
        <v>147</v>
      </c>
      <c r="E39" s="14"/>
      <c r="F39" s="14" t="str">
        <f t="shared" si="1"/>
        <v>CN_11_12_CO_IMG30_small</v>
      </c>
      <c r="G39" s="14" t="str">
        <f>IF(F39&lt;&gt;"",IF($G$4="Recurso",IF(LEFT($G$5,1)="M",VLOOKUP($G$5,'[1]Definición técnica de imagenes'!$A$3:$G$17,5,FALSE),IF($G$5="F1",'[1]Definición técnica de imagenes'!$E$15,'[1]Definición técnica de imagenes'!$F$13)),'[1]Definición técnica de imagenes'!$E$16),"")</f>
        <v>526 x 370 px</v>
      </c>
      <c r="H39" s="14" t="str">
        <f t="shared" si="2"/>
        <v>CN_11_12_CO_IMG30_zoom</v>
      </c>
      <c r="I39" s="14" t="str">
        <f>IF(OR(B39&lt;&gt;"",J39&lt;&gt;""),IF($G$4="Recurso",IF(LEFT($G$5,1)="M",IF(VLOOKUP($G$5,'[1]Definición técnica de imagenes'!$A$3:$G$17,6,FALSE)=0,"",VLOOKUP($G$5,'[1]Definición técnica de imagenes'!$A$3:$G$17,6,FALSE)),IF($G$5="F1","","")),'[1]Definición técnica de imagenes'!$F$16),"")</f>
        <v>800 x 600 px</v>
      </c>
      <c r="J39" s="14"/>
      <c r="K39" s="71" t="s">
        <v>188</v>
      </c>
    </row>
    <row r="40" spans="1:11" s="12" customFormat="1" ht="200.1" customHeight="1" x14ac:dyDescent="0.25">
      <c r="A40" s="13" t="s">
        <v>179</v>
      </c>
      <c r="B40" s="13" t="s">
        <v>161</v>
      </c>
      <c r="C40" s="23" t="str">
        <f t="shared" si="0"/>
        <v>Cuaderno de Estudio</v>
      </c>
      <c r="D40" s="14" t="s">
        <v>147</v>
      </c>
      <c r="E40" s="14" t="s">
        <v>159</v>
      </c>
      <c r="F40" s="14" t="str">
        <f t="shared" si="1"/>
        <v>CN_11_12_CO_IMG31_small</v>
      </c>
      <c r="G40" s="14" t="str">
        <f>IF(F40&lt;&gt;"",IF($G$4="Recurso",IF(LEFT($G$5,1)="M",VLOOKUP($G$5,'[1]Definición técnica de imagenes'!$A$3:$G$17,5,FALSE),IF($G$5="F1",'[1]Definición técnica de imagenes'!$E$15,'[1]Definición técnica de imagenes'!$F$13)),'[1]Definición técnica de imagenes'!$E$16),"")</f>
        <v>526 x 370 px</v>
      </c>
      <c r="H40" s="14" t="str">
        <f t="shared" si="2"/>
        <v>CN_11_12_CO_IMG31_zoom</v>
      </c>
      <c r="I40" s="14" t="str">
        <f>IF(OR(B40&lt;&gt;"",J40&lt;&gt;""),IF($G$4="Recurso",IF(LEFT($G$5,1)="M",IF(VLOOKUP($G$5,'[1]Definición técnica de imagenes'!$A$3:$G$17,6,FALSE)=0,"",VLOOKUP($G$5,'[1]Definición técnica de imagenes'!$A$3:$G$17,6,FALSE)),IF($G$5="F1","","")),'[1]Definición técnica de imagenes'!$F$16),"")</f>
        <v>800 x 600 px</v>
      </c>
      <c r="J40" s="14"/>
      <c r="K40" s="67" t="s">
        <v>201</v>
      </c>
    </row>
    <row r="41" spans="1:11" s="12" customFormat="1" ht="200.1" customHeight="1" x14ac:dyDescent="0.25">
      <c r="A41" s="13" t="s">
        <v>180</v>
      </c>
      <c r="B41" s="13" t="s">
        <v>202</v>
      </c>
      <c r="C41" s="23" t="str">
        <f t="shared" si="0"/>
        <v>Cuaderno de Estudio</v>
      </c>
      <c r="D41" s="14" t="s">
        <v>160</v>
      </c>
      <c r="E41" s="14" t="s">
        <v>159</v>
      </c>
      <c r="F41" s="14" t="str">
        <f t="shared" si="1"/>
        <v>CN_11_12_CO_IMG32_small</v>
      </c>
      <c r="G41" s="14" t="str">
        <f>IF(F41&lt;&gt;"",IF($G$4="Recurso",IF(LEFT($G$5,1)="M",VLOOKUP($G$5,'[1]Definición técnica de imagenes'!$A$3:$G$17,5,FALSE),IF($G$5="F1",'[1]Definición técnica de imagenes'!$E$15,'[1]Definición técnica de imagenes'!$F$13)),'[1]Definición técnica de imagenes'!$E$16),"")</f>
        <v>526 x 370 px</v>
      </c>
      <c r="H41" s="14" t="str">
        <f t="shared" si="2"/>
        <v>CN_11_12_CO_IMG32_zoom</v>
      </c>
      <c r="I41" s="14" t="str">
        <f>IF(OR(B41&lt;&gt;"",J41&lt;&gt;""),IF($G$4="Recurso",IF(LEFT($G$5,1)="M",IF(VLOOKUP($G$5,'[1]Definición técnica de imagenes'!$A$3:$G$17,6,FALSE)=0,"",VLOOKUP($G$5,'[1]Definición técnica de imagenes'!$A$3:$G$17,6,FALSE)),IF($G$5="F1","","")),'[1]Definición técnica de imagenes'!$F$16),"")</f>
        <v>800 x 600 px</v>
      </c>
      <c r="J41" s="14"/>
      <c r="K41" s="67"/>
    </row>
    <row r="42" spans="1:11" s="12" customFormat="1" ht="260.25" customHeight="1" x14ac:dyDescent="0.25">
      <c r="A42" s="13" t="s">
        <v>181</v>
      </c>
      <c r="B42" s="13" t="s">
        <v>203</v>
      </c>
      <c r="C42" s="23" t="str">
        <f t="shared" si="0"/>
        <v>Cuaderno de Estudio</v>
      </c>
      <c r="D42" s="14" t="s">
        <v>147</v>
      </c>
      <c r="E42" s="14" t="s">
        <v>204</v>
      </c>
      <c r="F42" s="14" t="str">
        <f t="shared" si="1"/>
        <v>CN_11_12_CO_IMG33_small</v>
      </c>
      <c r="G42" s="14" t="str">
        <f>IF(F42&lt;&gt;"",IF($G$4="Recurso",IF(LEFT($G$5,1)="M",VLOOKUP($G$5,'[1]Definición técnica de imagenes'!$A$3:$G$17,5,FALSE),IF($G$5="F1",'[1]Definición técnica de imagenes'!$E$15,'[1]Definición técnica de imagenes'!$F$13)),'[1]Definición técnica de imagenes'!$E$16),"")</f>
        <v>526 x 370 px</v>
      </c>
      <c r="H42" s="14" t="str">
        <f t="shared" si="2"/>
        <v>CN_11_12_CO_IMG33_zoom</v>
      </c>
      <c r="I42" s="14" t="str">
        <f>IF(OR(B42&lt;&gt;"",J42&lt;&gt;""),IF($G$4="Recurso",IF(LEFT($G$5,1)="M",IF(VLOOKUP($G$5,'[1]Definición técnica de imagenes'!$A$3:$G$17,6,FALSE)=0,"",VLOOKUP($G$5,'[1]Definición técnica de imagenes'!$A$3:$G$17,6,FALSE)),IF($G$5="F1","","")),'[1]Definición técnica de imagenes'!$F$16),"")</f>
        <v>800 x 600 px</v>
      </c>
      <c r="J42" s="14"/>
      <c r="K42" s="71" t="s">
        <v>205</v>
      </c>
    </row>
    <row r="43" spans="1:11" s="12" customFormat="1" ht="200.1" customHeight="1" x14ac:dyDescent="0.25">
      <c r="A43" s="13" t="s">
        <v>184</v>
      </c>
      <c r="B43" s="13" t="s">
        <v>161</v>
      </c>
      <c r="C43" s="23" t="str">
        <f t="shared" si="0"/>
        <v>Cuaderno de Estudio</v>
      </c>
      <c r="D43" s="14" t="s">
        <v>147</v>
      </c>
      <c r="E43" s="72"/>
      <c r="F43" s="14" t="str">
        <f t="shared" si="1"/>
        <v>CN_11_12_CO_IMG34_small</v>
      </c>
      <c r="G43" s="14" t="str">
        <f>IF(F43&lt;&gt;"",IF($G$4="Recurso",IF(LEFT($G$5,1)="M",VLOOKUP($G$5,'[1]Definición técnica de imagenes'!$A$3:$G$17,5,FALSE),IF($G$5="F1",'[1]Definición técnica de imagenes'!$E$15,'[1]Definición técnica de imagenes'!$F$13)),'[1]Definición técnica de imagenes'!$E$16),"")</f>
        <v>526 x 370 px</v>
      </c>
      <c r="H43" s="14" t="str">
        <f t="shared" si="2"/>
        <v>CN_11_12_CO_IMG34_zoom</v>
      </c>
      <c r="I43" s="14" t="str">
        <f>IF(OR(B43&lt;&gt;"",J43&lt;&gt;""),IF($G$4="Recurso",IF(LEFT($G$5,1)="M",IF(VLOOKUP($G$5,'[1]Definición técnica de imagenes'!$A$3:$G$17,6,FALSE)=0,"",VLOOKUP($G$5,'[1]Definición técnica de imagenes'!$A$3:$G$17,6,FALSE)),IF($G$5="F1","","")),'[1]Definición técnica de imagenes'!$F$16),"")</f>
        <v>800 x 600 px</v>
      </c>
      <c r="J43" s="72"/>
      <c r="K43" s="71" t="s">
        <v>246</v>
      </c>
    </row>
    <row r="44" spans="1:11" s="12" customFormat="1" ht="200.1" customHeight="1" x14ac:dyDescent="0.25">
      <c r="A44" s="13" t="s">
        <v>207</v>
      </c>
      <c r="B44" s="13" t="s">
        <v>161</v>
      </c>
      <c r="C44" s="23" t="str">
        <f t="shared" ref="C44" si="3">IF(OR(B44&lt;&gt;"",J44&lt;&gt;""),IF($G$4="Recurso",CONCATENATE($G$4," ",$G$5),$G$4),"")</f>
        <v>Cuaderno de Estudio</v>
      </c>
      <c r="D44" s="14" t="s">
        <v>147</v>
      </c>
      <c r="E44" s="72"/>
      <c r="F44" s="14" t="str">
        <f t="shared" ref="F44" si="4">IF(OR(B44&lt;&gt;"",J44&lt;&gt;""),CONCATENATE($C$7,"_",$A44,IF($G$4="Cuaderno de Estudio","_small",CONCATENATE(IF(I44="","","n"),IF(LEFT($G$5,1)="F",".jpg",".png")))),"")</f>
        <v>CN_11_12_CO_IMG35_small</v>
      </c>
      <c r="G44" s="14" t="str">
        <f>IF(F44&lt;&gt;"",IF($G$4="Recurso",IF(LEFT($G$5,1)="M",VLOOKUP($G$5,'[1]Definición técnica de imagenes'!$A$3:$G$17,5,FALSE),IF($G$5="F1",'[1]Definición técnica de imagenes'!$E$15,'[1]Definición técnica de imagenes'!$F$13)),'[1]Definición técnica de imagenes'!$E$16),"")</f>
        <v>526 x 370 px</v>
      </c>
      <c r="H44" s="14" t="str">
        <f t="shared" ref="H44" si="5">IF(AND(I44&lt;&gt;"",I44&lt;&gt;0),IF(OR(B44&lt;&gt;"",J44&lt;&gt;""),CONCATENATE($C$7,"_",$A44,IF($G$4="Cuaderno de Estudio","_zoom",CONCATENATE("a",IF(LEFT($G$5,1)="F",".jpg",".png")))),""),"")</f>
        <v>CN_11_12_CO_IMG35_zoom</v>
      </c>
      <c r="I44" s="14" t="str">
        <f>IF(OR(B44&lt;&gt;"",J44&lt;&gt;""),IF($G$4="Recurso",IF(LEFT($G$5,1)="M",IF(VLOOKUP($G$5,'[1]Definición técnica de imagenes'!$A$3:$G$17,6,FALSE)=0,"",VLOOKUP($G$5,'[1]Definición técnica de imagenes'!$A$3:$G$17,6,FALSE)),IF($G$5="F1","","")),'[1]Definición técnica de imagenes'!$F$16),"")</f>
        <v>800 x 600 px</v>
      </c>
      <c r="J44"/>
      <c r="K44" s="71" t="s">
        <v>248</v>
      </c>
    </row>
    <row r="45" spans="1:11" s="12" customFormat="1" ht="200.1" customHeight="1" x14ac:dyDescent="0.25">
      <c r="A45" s="13" t="s">
        <v>208</v>
      </c>
      <c r="B45" s="13" t="s">
        <v>161</v>
      </c>
      <c r="C45" s="23" t="str">
        <f t="shared" ref="C45" si="6">IF(OR(B45&lt;&gt;"",J45&lt;&gt;""),IF($G$4="Recurso",CONCATENATE($G$4," ",$G$5),$G$4),"")</f>
        <v>Cuaderno de Estudio</v>
      </c>
      <c r="D45" s="14" t="s">
        <v>147</v>
      </c>
      <c r="E45" s="72"/>
      <c r="F45" s="14" t="str">
        <f t="shared" ref="F45" si="7">IF(OR(B45&lt;&gt;"",J45&lt;&gt;""),CONCATENATE($C$7,"_",$A45,IF($G$4="Cuaderno de Estudio","_small",CONCATENATE(IF(I45="","","n"),IF(LEFT($G$5,1)="F",".jpg",".png")))),"")</f>
        <v>CN_11_12_CO_IMG36_small</v>
      </c>
      <c r="G45" s="14" t="str">
        <f>IF(F45&lt;&gt;"",IF($G$4="Recurso",IF(LEFT($G$5,1)="M",VLOOKUP($G$5,'[1]Definición técnica de imagenes'!$A$3:$G$17,5,FALSE),IF($G$5="F1",'[1]Definición técnica de imagenes'!$E$15,'[1]Definición técnica de imagenes'!$F$13)),'[1]Definición técnica de imagenes'!$E$16),"")</f>
        <v>526 x 370 px</v>
      </c>
      <c r="H45" s="14" t="str">
        <f t="shared" ref="H45" si="8">IF(AND(I45&lt;&gt;"",I45&lt;&gt;0),IF(OR(B45&lt;&gt;"",J45&lt;&gt;""),CONCATENATE($C$7,"_",$A45,IF($G$4="Cuaderno de Estudio","_zoom",CONCATENATE("a",IF(LEFT($G$5,1)="F",".jpg",".png")))),""),"")</f>
        <v>CN_11_12_CO_IMG36_zoom</v>
      </c>
      <c r="I45" s="14" t="str">
        <f>IF(OR(B45&lt;&gt;"",J45&lt;&gt;""),IF($G$4="Recurso",IF(LEFT($G$5,1)="M",IF(VLOOKUP($G$5,'[1]Definición técnica de imagenes'!$A$3:$G$17,6,FALSE)=0,"",VLOOKUP($G$5,'[1]Definición técnica de imagenes'!$A$3:$G$17,6,FALSE)),IF($G$5="F1","","")),'[1]Definición técnica de imagenes'!$F$16),"")</f>
        <v>800 x 600 px</v>
      </c>
      <c r="J45" s="72"/>
      <c r="K45" s="71" t="s">
        <v>199</v>
      </c>
    </row>
    <row r="46" spans="1:11" s="12" customFormat="1" ht="200.1" customHeight="1" x14ac:dyDescent="0.25">
      <c r="A46" s="13" t="s">
        <v>209</v>
      </c>
      <c r="B46" s="13" t="s">
        <v>161</v>
      </c>
      <c r="C46" s="23" t="str">
        <f t="shared" ref="C46" si="9">IF(OR(B46&lt;&gt;"",J46&lt;&gt;""),IF($G$4="Recurso",CONCATENATE($G$4," ",$G$5),$G$4),"")</f>
        <v>Cuaderno de Estudio</v>
      </c>
      <c r="D46" s="14" t="s">
        <v>147</v>
      </c>
      <c r="E46" s="72"/>
      <c r="F46" s="14" t="str">
        <f t="shared" ref="F46" si="10">IF(OR(B46&lt;&gt;"",J46&lt;&gt;""),CONCATENATE($C$7,"_",$A46,IF($G$4="Cuaderno de Estudio","_small",CONCATENATE(IF(I46="","","n"),IF(LEFT($G$5,1)="F",".jpg",".png")))),"")</f>
        <v>CN_11_12_CO_IMG37_small</v>
      </c>
      <c r="G46" s="14" t="str">
        <f>IF(F46&lt;&gt;"",IF($G$4="Recurso",IF(LEFT($G$5,1)="M",VLOOKUP($G$5,'[1]Definición técnica de imagenes'!$A$3:$G$17,5,FALSE),IF($G$5="F1",'[1]Definición técnica de imagenes'!$E$15,'[1]Definición técnica de imagenes'!$F$13)),'[1]Definición técnica de imagenes'!$E$16),"")</f>
        <v>526 x 370 px</v>
      </c>
      <c r="H46" s="14" t="str">
        <f t="shared" ref="H46" si="11">IF(AND(I46&lt;&gt;"",I46&lt;&gt;0),IF(OR(B46&lt;&gt;"",J46&lt;&gt;""),CONCATENATE($C$7,"_",$A46,IF($G$4="Cuaderno de Estudio","_zoom",CONCATENATE("a",IF(LEFT($G$5,1)="F",".jpg",".png")))),""),"")</f>
        <v>CN_11_12_CO_IMG37_zoom</v>
      </c>
      <c r="I46" s="14" t="str">
        <f>IF(OR(B46&lt;&gt;"",J46&lt;&gt;""),IF($G$4="Recurso",IF(LEFT($G$5,1)="M",IF(VLOOKUP($G$5,'[1]Definición técnica de imagenes'!$A$3:$G$17,6,FALSE)=0,"",VLOOKUP($G$5,'[1]Definición técnica de imagenes'!$A$3:$G$17,6,FALSE)),IF($G$5="F1","","")),'[1]Definición técnica de imagenes'!$F$16),"")</f>
        <v>800 x 600 px</v>
      </c>
      <c r="J46" s="72"/>
      <c r="K46" s="71" t="s">
        <v>228</v>
      </c>
    </row>
    <row r="47" spans="1:11" s="12" customFormat="1" ht="200.1" customHeight="1" x14ac:dyDescent="0.25">
      <c r="A47" s="13" t="s">
        <v>210</v>
      </c>
      <c r="B47" s="13" t="s">
        <v>161</v>
      </c>
      <c r="C47" s="23" t="str">
        <f t="shared" ref="C47" si="12">IF(OR(B47&lt;&gt;"",J47&lt;&gt;""),IF($G$4="Recurso",CONCATENATE($G$4," ",$G$5),$G$4),"")</f>
        <v>Cuaderno de Estudio</v>
      </c>
      <c r="D47" s="14" t="s">
        <v>147</v>
      </c>
      <c r="E47" s="72"/>
      <c r="F47" s="14" t="str">
        <f t="shared" ref="F47" si="13">IF(OR(B47&lt;&gt;"",J47&lt;&gt;""),CONCATENATE($C$7,"_",$A47,IF($G$4="Cuaderno de Estudio","_small",CONCATENATE(IF(I47="","","n"),IF(LEFT($G$5,1)="F",".jpg",".png")))),"")</f>
        <v>CN_11_12_CO_IMG38_small</v>
      </c>
      <c r="G47" s="14" t="str">
        <f>IF(F47&lt;&gt;"",IF($G$4="Recurso",IF(LEFT($G$5,1)="M",VLOOKUP($G$5,'[1]Definición técnica de imagenes'!$A$3:$G$17,5,FALSE),IF($G$5="F1",'[1]Definición técnica de imagenes'!$E$15,'[1]Definición técnica de imagenes'!$F$13)),'[1]Definición técnica de imagenes'!$E$16),"")</f>
        <v>526 x 370 px</v>
      </c>
      <c r="H47" s="14" t="str">
        <f t="shared" ref="H47" si="14">IF(AND(I47&lt;&gt;"",I47&lt;&gt;0),IF(OR(B47&lt;&gt;"",J47&lt;&gt;""),CONCATENATE($C$7,"_",$A47,IF($G$4="Cuaderno de Estudio","_zoom",CONCATENATE("a",IF(LEFT($G$5,1)="F",".jpg",".png")))),""),"")</f>
        <v>CN_11_12_CO_IMG38_zoom</v>
      </c>
      <c r="I47" s="14" t="str">
        <f>IF(OR(B47&lt;&gt;"",J47&lt;&gt;""),IF($G$4="Recurso",IF(LEFT($G$5,1)="M",IF(VLOOKUP($G$5,'[1]Definición técnica de imagenes'!$A$3:$G$17,6,FALSE)=0,"",VLOOKUP($G$5,'[1]Definición técnica de imagenes'!$A$3:$G$17,6,FALSE)),IF($G$5="F1","","")),'[1]Definición técnica de imagenes'!$F$16),"")</f>
        <v>800 x 600 px</v>
      </c>
      <c r="J47" s="72"/>
      <c r="K47" s="71" t="s">
        <v>249</v>
      </c>
    </row>
    <row r="48" spans="1:11" s="12" customFormat="1" ht="200.1" customHeight="1" x14ac:dyDescent="0.25">
      <c r="A48" s="13" t="s">
        <v>211</v>
      </c>
      <c r="B48" s="13" t="s">
        <v>161</v>
      </c>
      <c r="C48" s="23" t="str">
        <f t="shared" ref="C48" si="15">IF(OR(B48&lt;&gt;"",J48&lt;&gt;""),IF($G$4="Recurso",CONCATENATE($G$4," ",$G$5),$G$4),"")</f>
        <v>Cuaderno de Estudio</v>
      </c>
      <c r="D48" s="14" t="s">
        <v>147</v>
      </c>
      <c r="E48" s="72"/>
      <c r="F48" s="14" t="str">
        <f t="shared" ref="F48" si="16">IF(OR(B48&lt;&gt;"",J48&lt;&gt;""),CONCATENATE($C$7,"_",$A48,IF($G$4="Cuaderno de Estudio","_small",CONCATENATE(IF(I48="","","n"),IF(LEFT($G$5,1)="F",".jpg",".png")))),"")</f>
        <v>CN_11_12_CO_IMG39_small</v>
      </c>
      <c r="G48" s="14" t="str">
        <f>IF(F48&lt;&gt;"",IF($G$4="Recurso",IF(LEFT($G$5,1)="M",VLOOKUP($G$5,'[1]Definición técnica de imagenes'!$A$3:$G$17,5,FALSE),IF($G$5="F1",'[1]Definición técnica de imagenes'!$E$15,'[1]Definición técnica de imagenes'!$F$13)),'[1]Definición técnica de imagenes'!$E$16),"")</f>
        <v>526 x 370 px</v>
      </c>
      <c r="H48" s="14" t="str">
        <f t="shared" ref="H48" si="17">IF(AND(I48&lt;&gt;"",I48&lt;&gt;0),IF(OR(B48&lt;&gt;"",J48&lt;&gt;""),CONCATENATE($C$7,"_",$A48,IF($G$4="Cuaderno de Estudio","_zoom",CONCATENATE("a",IF(LEFT($G$5,1)="F",".jpg",".png")))),""),"")</f>
        <v>CN_11_12_CO_IMG39_zoom</v>
      </c>
      <c r="I48" s="14" t="str">
        <f>IF(OR(B48&lt;&gt;"",J48&lt;&gt;""),IF($G$4="Recurso",IF(LEFT($G$5,1)="M",IF(VLOOKUP($G$5,'[1]Definición técnica de imagenes'!$A$3:$G$17,6,FALSE)=0,"",VLOOKUP($G$5,'[1]Definición técnica de imagenes'!$A$3:$G$17,6,FALSE)),IF($G$5="F1","","")),'[1]Definición técnica de imagenes'!$F$16),"")</f>
        <v>800 x 600 px</v>
      </c>
      <c r="J48" s="72"/>
      <c r="K48" s="71" t="s">
        <v>250</v>
      </c>
    </row>
    <row r="49" spans="1:11" s="12" customFormat="1" ht="399.95" customHeight="1" x14ac:dyDescent="0.25">
      <c r="A49" s="13" t="s">
        <v>212</v>
      </c>
      <c r="B49" s="13" t="s">
        <v>161</v>
      </c>
      <c r="C49" s="23" t="str">
        <f t="shared" ref="C49:C50" si="18">IF(OR(B49&lt;&gt;"",J49&lt;&gt;""),IF($G$4="Recurso",CONCATENATE($G$4," ",$G$5),$G$4),"")</f>
        <v>Cuaderno de Estudio</v>
      </c>
      <c r="D49" s="14" t="s">
        <v>147</v>
      </c>
      <c r="E49" s="72"/>
      <c r="F49" s="14" t="str">
        <f t="shared" ref="F49:F50" si="19">IF(OR(B49&lt;&gt;"",J49&lt;&gt;""),CONCATENATE($C$7,"_",$A49,IF($G$4="Cuaderno de Estudio","_small",CONCATENATE(IF(I49="","","n"),IF(LEFT($G$5,1)="F",".jpg",".png")))),"")</f>
        <v>CN_11_12_CO_IMG40_small</v>
      </c>
      <c r="G49" s="14" t="str">
        <f>IF(F49&lt;&gt;"",IF($G$4="Recurso",IF(LEFT($G$5,1)="M",VLOOKUP($G$5,'[1]Definición técnica de imagenes'!$A$3:$G$17,5,FALSE),IF($G$5="F1",'[1]Definición técnica de imagenes'!$E$15,'[1]Definición técnica de imagenes'!$F$13)),'[1]Definición técnica de imagenes'!$E$16),"")</f>
        <v>526 x 370 px</v>
      </c>
      <c r="H49" s="14" t="str">
        <f t="shared" ref="H49:H50" si="20">IF(AND(I49&lt;&gt;"",I49&lt;&gt;0),IF(OR(B49&lt;&gt;"",J49&lt;&gt;""),CONCATENATE($C$7,"_",$A49,IF($G$4="Cuaderno de Estudio","_zoom",CONCATENATE("a",IF(LEFT($G$5,1)="F",".jpg",".png")))),""),"")</f>
        <v>CN_11_12_CO_IMG40_zoom</v>
      </c>
      <c r="I49" s="14" t="str">
        <f>IF(OR(B49&lt;&gt;"",J49&lt;&gt;""),IF($G$4="Recurso",IF(LEFT($G$5,1)="M",IF(VLOOKUP($G$5,'[1]Definición técnica de imagenes'!$A$3:$G$17,6,FALSE)=0,"",VLOOKUP($G$5,'[1]Definición técnica de imagenes'!$A$3:$G$17,6,FALSE)),IF($G$5="F1","","")),'[1]Definición técnica de imagenes'!$F$16),"")</f>
        <v>800 x 600 px</v>
      </c>
      <c r="J49" s="72"/>
      <c r="K49" s="71" t="s">
        <v>188</v>
      </c>
    </row>
    <row r="50" spans="1:11" s="12" customFormat="1" ht="200.1" customHeight="1" x14ac:dyDescent="0.25">
      <c r="A50" s="13" t="s">
        <v>213</v>
      </c>
      <c r="B50" s="13" t="s">
        <v>214</v>
      </c>
      <c r="C50" s="23" t="str">
        <f t="shared" si="18"/>
        <v>Cuaderno de Estudio</v>
      </c>
      <c r="D50" s="14" t="s">
        <v>147</v>
      </c>
      <c r="E50" s="73" t="s">
        <v>159</v>
      </c>
      <c r="F50" s="14" t="str">
        <f t="shared" si="19"/>
        <v>CN_11_12_CO_IMG41_small</v>
      </c>
      <c r="G50" s="14" t="str">
        <f>IF(F50&lt;&gt;"",IF($G$4="Recurso",IF(LEFT($G$5,1)="M",VLOOKUP($G$5,'[1]Definición técnica de imagenes'!$A$3:$G$17,5,FALSE),IF($G$5="F1",'[1]Definición técnica de imagenes'!$E$15,'[1]Definición técnica de imagenes'!$F$13)),'[1]Definición técnica de imagenes'!$E$16),"")</f>
        <v>526 x 370 px</v>
      </c>
      <c r="H50" s="14" t="str">
        <f t="shared" si="20"/>
        <v>CN_11_12_CO_IMG41_zoom</v>
      </c>
      <c r="I50" s="14" t="str">
        <f>IF(OR(B50&lt;&gt;"",J50&lt;&gt;""),IF($G$4="Recurso",IF(LEFT($G$5,1)="M",IF(VLOOKUP($G$5,'[1]Definición técnica de imagenes'!$A$3:$G$17,6,FALSE)=0,"",VLOOKUP($G$5,'[1]Definición técnica de imagenes'!$A$3:$G$17,6,FALSE)),IF($G$5="F1","","")),'[1]Definición técnica de imagenes'!$F$16),"")</f>
        <v>800 x 600 px</v>
      </c>
      <c r="J50" s="72"/>
      <c r="K50" s="71" t="s">
        <v>220</v>
      </c>
    </row>
    <row r="51" spans="1:11" s="12" customFormat="1" ht="200.1" customHeight="1" x14ac:dyDescent="0.25">
      <c r="A51" s="13" t="s">
        <v>217</v>
      </c>
      <c r="B51" s="13" t="s">
        <v>216</v>
      </c>
      <c r="C51" s="23" t="str">
        <f t="shared" ref="C51" si="21">IF(OR(B51&lt;&gt;"",J51&lt;&gt;""),IF($G$4="Recurso",CONCATENATE($G$4," ",$G$5),$G$4),"")</f>
        <v>Cuaderno de Estudio</v>
      </c>
      <c r="D51" s="14" t="s">
        <v>147</v>
      </c>
      <c r="E51" s="73" t="s">
        <v>159</v>
      </c>
      <c r="F51" s="14" t="str">
        <f t="shared" ref="F51" si="22">IF(OR(B51&lt;&gt;"",J51&lt;&gt;""),CONCATENATE($C$7,"_",$A51,IF($G$4="Cuaderno de Estudio","_small",CONCATENATE(IF(I51="","","n"),IF(LEFT($G$5,1)="F",".jpg",".png")))),"")</f>
        <v>CN_11_12_CO_IMG42_small</v>
      </c>
      <c r="G51" s="14" t="str">
        <f>IF(F51&lt;&gt;"",IF($G$4="Recurso",IF(LEFT($G$5,1)="M",VLOOKUP($G$5,'[1]Definición técnica de imagenes'!$A$3:$G$17,5,FALSE),IF($G$5="F1",'[1]Definición técnica de imagenes'!$E$15,'[1]Definición técnica de imagenes'!$F$13)),'[1]Definición técnica de imagenes'!$E$16),"")</f>
        <v>526 x 370 px</v>
      </c>
      <c r="H51" s="14" t="str">
        <f t="shared" ref="H51" si="23">IF(AND(I51&lt;&gt;"",I51&lt;&gt;0),IF(OR(B51&lt;&gt;"",J51&lt;&gt;""),CONCATENATE($C$7,"_",$A51,IF($G$4="Cuaderno de Estudio","_zoom",CONCATENATE("a",IF(LEFT($G$5,1)="F",".jpg",".png")))),""),"")</f>
        <v>CN_11_12_CO_IMG42_zoom</v>
      </c>
      <c r="I51" s="14" t="str">
        <f>IF(OR(B51&lt;&gt;"",J51&lt;&gt;""),IF($G$4="Recurso",IF(LEFT($G$5,1)="M",IF(VLOOKUP($G$5,'[1]Definición técnica de imagenes'!$A$3:$G$17,6,FALSE)=0,"",VLOOKUP($G$5,'[1]Definición técnica de imagenes'!$A$3:$G$17,6,FALSE)),IF($G$5="F1","","")),'[1]Definición técnica de imagenes'!$F$16),"")</f>
        <v>800 x 600 px</v>
      </c>
      <c r="J51" s="72"/>
      <c r="K51" s="71" t="s">
        <v>215</v>
      </c>
    </row>
    <row r="52" spans="1:11" s="12" customFormat="1" ht="200.1" customHeight="1" x14ac:dyDescent="0.25">
      <c r="A52" s="13" t="s">
        <v>218</v>
      </c>
      <c r="B52" s="13" t="s">
        <v>161</v>
      </c>
      <c r="C52" s="23" t="str">
        <f t="shared" ref="C52" si="24">IF(OR(B52&lt;&gt;"",J52&lt;&gt;""),IF($G$4="Recurso",CONCATENATE($G$4," ",$G$5),$G$4),"")</f>
        <v>Cuaderno de Estudio</v>
      </c>
      <c r="D52" s="14" t="s">
        <v>147</v>
      </c>
      <c r="E52" s="73" t="s">
        <v>159</v>
      </c>
      <c r="F52" s="14" t="str">
        <f t="shared" ref="F52" si="25">IF(OR(B52&lt;&gt;"",J52&lt;&gt;""),CONCATENATE($C$7,"_",$A52,IF($G$4="Cuaderno de Estudio","_small",CONCATENATE(IF(I52="","","n"),IF(LEFT($G$5,1)="F",".jpg",".png")))),"")</f>
        <v>CN_11_12_CO_IMG43_small</v>
      </c>
      <c r="G52" s="14" t="str">
        <f>IF(F52&lt;&gt;"",IF($G$4="Recurso",IF(LEFT($G$5,1)="M",VLOOKUP($G$5,'[1]Definición técnica de imagenes'!$A$3:$G$17,5,FALSE),IF($G$5="F1",'[1]Definición técnica de imagenes'!$E$15,'[1]Definición técnica de imagenes'!$F$13)),'[1]Definición técnica de imagenes'!$E$16),"")</f>
        <v>526 x 370 px</v>
      </c>
      <c r="H52" s="14" t="str">
        <f t="shared" ref="H52" si="26">IF(AND(I52&lt;&gt;"",I52&lt;&gt;0),IF(OR(B52&lt;&gt;"",J52&lt;&gt;""),CONCATENATE($C$7,"_",$A52,IF($G$4="Cuaderno de Estudio","_zoom",CONCATENATE("a",IF(LEFT($G$5,1)="F",".jpg",".png")))),""),"")</f>
        <v>CN_11_12_CO_IMG43_zoom</v>
      </c>
      <c r="I52" s="14" t="str">
        <f>IF(OR(B52&lt;&gt;"",J52&lt;&gt;""),IF($G$4="Recurso",IF(LEFT($G$5,1)="M",IF(VLOOKUP($G$5,'[1]Definición técnica de imagenes'!$A$3:$G$17,6,FALSE)=0,"",VLOOKUP($G$5,'[1]Definición técnica de imagenes'!$A$3:$G$17,6,FALSE)),IF($G$5="F1","","")),'[1]Definición técnica de imagenes'!$F$16),"")</f>
        <v>800 x 600 px</v>
      </c>
      <c r="J52" s="72"/>
      <c r="K52" s="71" t="s">
        <v>219</v>
      </c>
    </row>
    <row r="53" spans="1:11" s="12" customFormat="1" ht="200.1" customHeight="1" x14ac:dyDescent="0.25">
      <c r="A53" s="13" t="s">
        <v>229</v>
      </c>
      <c r="B53" s="13" t="s">
        <v>161</v>
      </c>
      <c r="C53" s="23" t="str">
        <f t="shared" ref="C53" si="27">IF(OR(B53&lt;&gt;"",J53&lt;&gt;""),IF($G$4="Recurso",CONCATENATE($G$4," ",$G$5),$G$4),"")</f>
        <v>Cuaderno de Estudio</v>
      </c>
      <c r="D53" s="14" t="s">
        <v>147</v>
      </c>
      <c r="E53" s="73"/>
      <c r="F53" s="14" t="str">
        <f t="shared" ref="F53" si="28">IF(OR(B53&lt;&gt;"",J53&lt;&gt;""),CONCATENATE($C$7,"_",$A53,IF($G$4="Cuaderno de Estudio","_small",CONCATENATE(IF(I53="","","n"),IF(LEFT($G$5,1)="F",".jpg",".png")))),"")</f>
        <v>CN_11_12_CO_IMG44_small</v>
      </c>
      <c r="G53" s="14" t="str">
        <f>IF(F53&lt;&gt;"",IF($G$4="Recurso",IF(LEFT($G$5,1)="M",VLOOKUP($G$5,'[1]Definición técnica de imagenes'!$A$3:$G$17,5,FALSE),IF($G$5="F1",'[1]Definición técnica de imagenes'!$E$15,'[1]Definición técnica de imagenes'!$F$13)),'[1]Definición técnica de imagenes'!$E$16),"")</f>
        <v>526 x 370 px</v>
      </c>
      <c r="H53" s="14" t="str">
        <f t="shared" ref="H53" si="29">IF(AND(I53&lt;&gt;"",I53&lt;&gt;0),IF(OR(B53&lt;&gt;"",J53&lt;&gt;""),CONCATENATE($C$7,"_",$A53,IF($G$4="Cuaderno de Estudio","_zoom",CONCATENATE("a",IF(LEFT($G$5,1)="F",".jpg",".png")))),""),"")</f>
        <v>CN_11_12_CO_IMG44_zoom</v>
      </c>
      <c r="I53" s="14" t="str">
        <f>IF(OR(B53&lt;&gt;"",J53&lt;&gt;""),IF($G$4="Recurso",IF(LEFT($G$5,1)="M",IF(VLOOKUP($G$5,'[1]Definición técnica de imagenes'!$A$3:$G$17,6,FALSE)=0,"",VLOOKUP($G$5,'[1]Definición técnica de imagenes'!$A$3:$G$17,6,FALSE)),IF($G$5="F1","","")),'[1]Definición técnica de imagenes'!$F$16),"")</f>
        <v>800 x 600 px</v>
      </c>
      <c r="J53" s="72"/>
      <c r="K53" s="71" t="s">
        <v>252</v>
      </c>
    </row>
    <row r="54" spans="1:11" s="12" customFormat="1" ht="200.1" customHeight="1" x14ac:dyDescent="0.25">
      <c r="A54" s="13" t="s">
        <v>230</v>
      </c>
      <c r="B54" s="13" t="s">
        <v>161</v>
      </c>
      <c r="C54" s="23" t="str">
        <f t="shared" ref="C54" si="30">IF(OR(B54&lt;&gt;"",J54&lt;&gt;""),IF($G$4="Recurso",CONCATENATE($G$4," ",$G$5),$G$4),"")</f>
        <v>Cuaderno de Estudio</v>
      </c>
      <c r="D54" s="14" t="s">
        <v>147</v>
      </c>
      <c r="E54" s="73" t="s">
        <v>159</v>
      </c>
      <c r="F54" s="14" t="str">
        <f t="shared" ref="F54" si="31">IF(OR(B54&lt;&gt;"",J54&lt;&gt;""),CONCATENATE($C$7,"_",$A54,IF($G$4="Cuaderno de Estudio","_small",CONCATENATE(IF(I54="","","n"),IF(LEFT($G$5,1)="F",".jpg",".png")))),"")</f>
        <v>CN_11_12_CO_IMG45_small</v>
      </c>
      <c r="G54" s="14" t="str">
        <f>IF(F54&lt;&gt;"",IF($G$4="Recurso",IF(LEFT($G$5,1)="M",VLOOKUP($G$5,'[1]Definición técnica de imagenes'!$A$3:$G$17,5,FALSE),IF($G$5="F1",'[1]Definición técnica de imagenes'!$E$15,'[1]Definición técnica de imagenes'!$F$13)),'[1]Definición técnica de imagenes'!$E$16),"")</f>
        <v>526 x 370 px</v>
      </c>
      <c r="H54" s="14" t="str">
        <f t="shared" ref="H54" si="32">IF(AND(I54&lt;&gt;"",I54&lt;&gt;0),IF(OR(B54&lt;&gt;"",J54&lt;&gt;""),CONCATENATE($C$7,"_",$A54,IF($G$4="Cuaderno de Estudio","_zoom",CONCATENATE("a",IF(LEFT($G$5,1)="F",".jpg",".png")))),""),"")</f>
        <v>CN_11_12_CO_IMG45_zoom</v>
      </c>
      <c r="I54" s="14" t="str">
        <f>IF(OR(B54&lt;&gt;"",J54&lt;&gt;""),IF($G$4="Recurso",IF(LEFT($G$5,1)="M",IF(VLOOKUP($G$5,'[1]Definición técnica de imagenes'!$A$3:$G$17,6,FALSE)=0,"",VLOOKUP($G$5,'[1]Definición técnica de imagenes'!$A$3:$G$17,6,FALSE)),IF($G$5="F1","","")),'[1]Definición técnica de imagenes'!$F$16),"")</f>
        <v>800 x 600 px</v>
      </c>
      <c r="J54" s="72"/>
      <c r="K54" s="71" t="s">
        <v>219</v>
      </c>
    </row>
    <row r="55" spans="1:11" s="12" customFormat="1" ht="200.1" customHeight="1" x14ac:dyDescent="0.25">
      <c r="A55" s="13" t="s">
        <v>232</v>
      </c>
      <c r="B55" s="13" t="s">
        <v>161</v>
      </c>
      <c r="C55" s="23" t="str">
        <f t="shared" ref="C55" si="33">IF(OR(B55&lt;&gt;"",J55&lt;&gt;""),IF($G$4="Recurso",CONCATENATE($G$4," ",$G$5),$G$4),"")</f>
        <v>Cuaderno de Estudio</v>
      </c>
      <c r="D55" s="14" t="s">
        <v>147</v>
      </c>
      <c r="E55" s="73"/>
      <c r="F55" s="14" t="str">
        <f t="shared" ref="F55" si="34">IF(OR(B55&lt;&gt;"",J55&lt;&gt;""),CONCATENATE($C$7,"_",$A55,IF($G$4="Cuaderno de Estudio","_small",CONCATENATE(IF(I55="","","n"),IF(LEFT($G$5,1)="F",".jpg",".png")))),"")</f>
        <v>CN_11_12_CO_IMG46_small</v>
      </c>
      <c r="G55" s="14" t="str">
        <f>IF(F55&lt;&gt;"",IF($G$4="Recurso",IF(LEFT($G$5,1)="M",VLOOKUP($G$5,'[1]Definición técnica de imagenes'!$A$3:$G$17,5,FALSE),IF($G$5="F1",'[1]Definición técnica de imagenes'!$E$15,'[1]Definición técnica de imagenes'!$F$13)),'[1]Definición técnica de imagenes'!$E$16),"")</f>
        <v>526 x 370 px</v>
      </c>
      <c r="H55" s="14" t="str">
        <f t="shared" ref="H55" si="35">IF(AND(I55&lt;&gt;"",I55&lt;&gt;0),IF(OR(B55&lt;&gt;"",J55&lt;&gt;""),CONCATENATE($C$7,"_",$A55,IF($G$4="Cuaderno de Estudio","_zoom",CONCATENATE("a",IF(LEFT($G$5,1)="F",".jpg",".png")))),""),"")</f>
        <v>CN_11_12_CO_IMG46_zoom</v>
      </c>
      <c r="I55" s="14" t="str">
        <f>IF(OR(B55&lt;&gt;"",J55&lt;&gt;""),IF($G$4="Recurso",IF(LEFT($G$5,1)="M",IF(VLOOKUP($G$5,'[1]Definición técnica de imagenes'!$A$3:$G$17,6,FALSE)=0,"",VLOOKUP($G$5,'[1]Definición técnica de imagenes'!$A$3:$G$17,6,FALSE)),IF($G$5="F1","","")),'[1]Definición técnica de imagenes'!$F$16),"")</f>
        <v>800 x 600 px</v>
      </c>
      <c r="J55" s="72"/>
      <c r="K55" s="19" t="s">
        <v>251</v>
      </c>
    </row>
    <row r="56" spans="1:11" s="12" customFormat="1" ht="200.1" customHeight="1" x14ac:dyDescent="0.25">
      <c r="A56" s="13" t="s">
        <v>233</v>
      </c>
      <c r="B56" s="13" t="s">
        <v>161</v>
      </c>
      <c r="C56" s="23" t="str">
        <f t="shared" ref="C56" si="36">IF(OR(B56&lt;&gt;"",J56&lt;&gt;""),IF($G$4="Recurso",CONCATENATE($G$4," ",$G$5),$G$4),"")</f>
        <v>Cuaderno de Estudio</v>
      </c>
      <c r="D56" s="14" t="s">
        <v>147</v>
      </c>
      <c r="E56" s="73"/>
      <c r="F56" s="14" t="str">
        <f t="shared" ref="F56" si="37">IF(OR(B56&lt;&gt;"",J56&lt;&gt;""),CONCATENATE($C$7,"_",$A56,IF($G$4="Cuaderno de Estudio","_small",CONCATENATE(IF(I56="","","n"),IF(LEFT($G$5,1)="F",".jpg",".png")))),"")</f>
        <v>CN_11_12_CO_IMG47_small</v>
      </c>
      <c r="G56" s="14" t="str">
        <f>IF(F56&lt;&gt;"",IF($G$4="Recurso",IF(LEFT($G$5,1)="M",VLOOKUP($G$5,'[1]Definición técnica de imagenes'!$A$3:$G$17,5,FALSE),IF($G$5="F1",'[1]Definición técnica de imagenes'!$E$15,'[1]Definición técnica de imagenes'!$F$13)),'[1]Definición técnica de imagenes'!$E$16),"")</f>
        <v>526 x 370 px</v>
      </c>
      <c r="H56" s="14" t="str">
        <f t="shared" ref="H56" si="38">IF(AND(I56&lt;&gt;"",I56&lt;&gt;0),IF(OR(B56&lt;&gt;"",J56&lt;&gt;""),CONCATENATE($C$7,"_",$A56,IF($G$4="Cuaderno de Estudio","_zoom",CONCATENATE("a",IF(LEFT($G$5,1)="F",".jpg",".png")))),""),"")</f>
        <v>CN_11_12_CO_IMG47_zoom</v>
      </c>
      <c r="I56" s="14" t="str">
        <f>IF(OR(B56&lt;&gt;"",J56&lt;&gt;""),IF($G$4="Recurso",IF(LEFT($G$5,1)="M",IF(VLOOKUP($G$5,'[1]Definición técnica de imagenes'!$A$3:$G$17,6,FALSE)=0,"",VLOOKUP($G$5,'[1]Definición técnica de imagenes'!$A$3:$G$17,6,FALSE)),IF($G$5="F1","","")),'[1]Definición técnica de imagenes'!$F$16),"")</f>
        <v>800 x 600 px</v>
      </c>
      <c r="J56" s="72"/>
      <c r="K56" s="19" t="s">
        <v>187</v>
      </c>
    </row>
    <row r="57" spans="1:11" s="12" customFormat="1" ht="234" customHeight="1" x14ac:dyDescent="0.25">
      <c r="A57" s="13" t="s">
        <v>234</v>
      </c>
      <c r="B57" s="13" t="s">
        <v>161</v>
      </c>
      <c r="C57" s="23" t="str">
        <f t="shared" ref="C57" si="39">IF(OR(B57&lt;&gt;"",J57&lt;&gt;""),IF($G$4="Recurso",CONCATENATE($G$4," ",$G$5),$G$4),"")</f>
        <v>Cuaderno de Estudio</v>
      </c>
      <c r="D57" s="14" t="s">
        <v>147</v>
      </c>
      <c r="E57" s="73"/>
      <c r="F57" s="14" t="str">
        <f t="shared" ref="F57" si="40">IF(OR(B57&lt;&gt;"",J57&lt;&gt;""),CONCATENATE($C$7,"_",$A57,IF($G$4="Cuaderno de Estudio","_small",CONCATENATE(IF(I57="","","n"),IF(LEFT($G$5,1)="F",".jpg",".png")))),"")</f>
        <v>CN_11_12_CO_IMG48_small</v>
      </c>
      <c r="G57" s="14" t="str">
        <f>IF(F57&lt;&gt;"",IF($G$4="Recurso",IF(LEFT($G$5,1)="M",VLOOKUP($G$5,'[1]Definición técnica de imagenes'!$A$3:$G$17,5,FALSE),IF($G$5="F1",'[1]Definición técnica de imagenes'!$E$15,'[1]Definición técnica de imagenes'!$F$13)),'[1]Definición técnica de imagenes'!$E$16),"")</f>
        <v>526 x 370 px</v>
      </c>
      <c r="H57" s="14" t="str">
        <f t="shared" ref="H57" si="41">IF(AND(I57&lt;&gt;"",I57&lt;&gt;0),IF(OR(B57&lt;&gt;"",J57&lt;&gt;""),CONCATENATE($C$7,"_",$A57,IF($G$4="Cuaderno de Estudio","_zoom",CONCATENATE("a",IF(LEFT($G$5,1)="F",".jpg",".png")))),""),"")</f>
        <v>CN_11_12_CO_IMG48_zoom</v>
      </c>
      <c r="I57" s="14" t="str">
        <f>IF(OR(B57&lt;&gt;"",J57&lt;&gt;""),IF($G$4="Recurso",IF(LEFT($G$5,1)="M",IF(VLOOKUP($G$5,'[1]Definición técnica de imagenes'!$A$3:$G$17,6,FALSE)=0,"",VLOOKUP($G$5,'[1]Definición técnica de imagenes'!$A$3:$G$17,6,FALSE)),IF($G$5="F1","","")),'[1]Definición técnica de imagenes'!$F$16),"")</f>
        <v>800 x 600 px</v>
      </c>
      <c r="J57" s="72"/>
      <c r="K57" s="19" t="s">
        <v>187</v>
      </c>
    </row>
    <row r="58" spans="1:11" s="12" customFormat="1" ht="234" customHeight="1" x14ac:dyDescent="0.25">
      <c r="A58" s="13" t="s">
        <v>235</v>
      </c>
      <c r="B58" s="13" t="s">
        <v>161</v>
      </c>
      <c r="C58" s="23" t="str">
        <f t="shared" ref="C58" si="42">IF(OR(B58&lt;&gt;"",J58&lt;&gt;""),IF($G$4="Recurso",CONCATENATE($G$4," ",$G$5),$G$4),"")</f>
        <v>Cuaderno de Estudio</v>
      </c>
      <c r="D58" s="14" t="s">
        <v>147</v>
      </c>
      <c r="E58" s="73"/>
      <c r="F58" s="14" t="str">
        <f t="shared" ref="F58" si="43">IF(OR(B58&lt;&gt;"",J58&lt;&gt;""),CONCATENATE($C$7,"_",$A58,IF($G$4="Cuaderno de Estudio","_small",CONCATENATE(IF(I58="","","n"),IF(LEFT($G$5,1)="F",".jpg",".png")))),"")</f>
        <v>CN_11_12_CO_IMG49_small</v>
      </c>
      <c r="G58" s="14" t="str">
        <f>IF(F58&lt;&gt;"",IF($G$4="Recurso",IF(LEFT($G$5,1)="M",VLOOKUP($G$5,'[1]Definición técnica de imagenes'!$A$3:$G$17,5,FALSE),IF($G$5="F1",'[1]Definición técnica de imagenes'!$E$15,'[1]Definición técnica de imagenes'!$F$13)),'[1]Definición técnica de imagenes'!$E$16),"")</f>
        <v>526 x 370 px</v>
      </c>
      <c r="H58" s="14" t="str">
        <f t="shared" ref="H58" si="44">IF(AND(I58&lt;&gt;"",I58&lt;&gt;0),IF(OR(B58&lt;&gt;"",J58&lt;&gt;""),CONCATENATE($C$7,"_",$A58,IF($G$4="Cuaderno de Estudio","_zoom",CONCATENATE("a",IF(LEFT($G$5,1)="F",".jpg",".png")))),""),"")</f>
        <v>CN_11_12_CO_IMG49_zoom</v>
      </c>
      <c r="I58" s="14" t="str">
        <f>IF(OR(B58&lt;&gt;"",J58&lt;&gt;""),IF($G$4="Recurso",IF(LEFT($G$5,1)="M",IF(VLOOKUP($G$5,'[1]Definición técnica de imagenes'!$A$3:$G$17,6,FALSE)=0,"",VLOOKUP($G$5,'[1]Definición técnica de imagenes'!$A$3:$G$17,6,FALSE)),IF($G$5="F1","","")),'[1]Definición técnica de imagenes'!$F$16),"")</f>
        <v>800 x 600 px</v>
      </c>
      <c r="J58" s="72"/>
      <c r="K58" s="19" t="s">
        <v>187</v>
      </c>
    </row>
    <row r="59" spans="1:11" s="12" customFormat="1" ht="234" customHeight="1" x14ac:dyDescent="0.25">
      <c r="A59" s="13" t="s">
        <v>236</v>
      </c>
      <c r="B59" s="13" t="s">
        <v>161</v>
      </c>
      <c r="C59" s="23" t="str">
        <f t="shared" ref="C59" si="45">IF(OR(B59&lt;&gt;"",J59&lt;&gt;""),IF($G$4="Recurso",CONCATENATE($G$4," ",$G$5),$G$4),"")</f>
        <v>Cuaderno de Estudio</v>
      </c>
      <c r="D59" s="14" t="s">
        <v>147</v>
      </c>
      <c r="E59" s="73" t="s">
        <v>159</v>
      </c>
      <c r="F59" s="14" t="str">
        <f t="shared" ref="F59" si="46">IF(OR(B59&lt;&gt;"",J59&lt;&gt;""),CONCATENATE($C$7,"_",$A59,IF($G$4="Cuaderno de Estudio","_small",CONCATENATE(IF(I59="","","n"),IF(LEFT($G$5,1)="F",".jpg",".png")))),"")</f>
        <v>CN_11_12_CO_IMG50_small</v>
      </c>
      <c r="G59" s="14" t="str">
        <f>IF(F59&lt;&gt;"",IF($G$4="Recurso",IF(LEFT($G$5,1)="M",VLOOKUP($G$5,'[1]Definición técnica de imagenes'!$A$3:$G$17,5,FALSE),IF($G$5="F1",'[1]Definición técnica de imagenes'!$E$15,'[1]Definición técnica de imagenes'!$F$13)),'[1]Definición técnica de imagenes'!$E$16),"")</f>
        <v>526 x 370 px</v>
      </c>
      <c r="H59" s="14" t="str">
        <f t="shared" ref="H59" si="47">IF(AND(I59&lt;&gt;"",I59&lt;&gt;0),IF(OR(B59&lt;&gt;"",J59&lt;&gt;""),CONCATENATE($C$7,"_",$A59,IF($G$4="Cuaderno de Estudio","_zoom",CONCATENATE("a",IF(LEFT($G$5,1)="F",".jpg",".png")))),""),"")</f>
        <v>CN_11_12_CO_IMG50_zoom</v>
      </c>
      <c r="I59" s="14" t="str">
        <f>IF(OR(B59&lt;&gt;"",J59&lt;&gt;""),IF($G$4="Recurso",IF(LEFT($G$5,1)="M",IF(VLOOKUP($G$5,'[1]Definición técnica de imagenes'!$A$3:$G$17,6,FALSE)=0,"",VLOOKUP($G$5,'[1]Definición técnica de imagenes'!$A$3:$G$17,6,FALSE)),IF($G$5="F1","","")),'[1]Definición técnica de imagenes'!$F$16),"")</f>
        <v>800 x 600 px</v>
      </c>
      <c r="J59" s="72"/>
      <c r="K59" s="71" t="s">
        <v>237</v>
      </c>
    </row>
    <row r="60" spans="1:11" s="12" customFormat="1" ht="234" customHeight="1" x14ac:dyDescent="0.25">
      <c r="A60" s="13" t="s">
        <v>238</v>
      </c>
      <c r="B60" s="13" t="s">
        <v>161</v>
      </c>
      <c r="C60" s="23" t="str">
        <f t="shared" ref="C60" si="48">IF(OR(B60&lt;&gt;"",J60&lt;&gt;""),IF($G$4="Recurso",CONCATENATE($G$4," ",$G$5),$G$4),"")</f>
        <v>Cuaderno de Estudio</v>
      </c>
      <c r="D60" s="14" t="s">
        <v>147</v>
      </c>
      <c r="E60" s="73" t="s">
        <v>159</v>
      </c>
      <c r="F60" s="14" t="str">
        <f t="shared" ref="F60" si="49">IF(OR(B60&lt;&gt;"",J60&lt;&gt;""),CONCATENATE($C$7,"_",$A60,IF($G$4="Cuaderno de Estudio","_small",CONCATENATE(IF(I60="","","n"),IF(LEFT($G$5,1)="F",".jpg",".png")))),"")</f>
        <v>CN_11_12_CO_IMG51_small</v>
      </c>
      <c r="G60" s="14" t="str">
        <f>IF(F60&lt;&gt;"",IF($G$4="Recurso",IF(LEFT($G$5,1)="M",VLOOKUP($G$5,'[1]Definición técnica de imagenes'!$A$3:$G$17,5,FALSE),IF($G$5="F1",'[1]Definición técnica de imagenes'!$E$15,'[1]Definición técnica de imagenes'!$F$13)),'[1]Definición técnica de imagenes'!$E$16),"")</f>
        <v>526 x 370 px</v>
      </c>
      <c r="H60" s="14" t="str">
        <f t="shared" ref="H60" si="50">IF(AND(I60&lt;&gt;"",I60&lt;&gt;0),IF(OR(B60&lt;&gt;"",J60&lt;&gt;""),CONCATENATE($C$7,"_",$A60,IF($G$4="Cuaderno de Estudio","_zoom",CONCATENATE("a",IF(LEFT($G$5,1)="F",".jpg",".png")))),""),"")</f>
        <v>CN_11_12_CO_IMG51_zoom</v>
      </c>
      <c r="I60" s="14" t="str">
        <f>IF(OR(B60&lt;&gt;"",J60&lt;&gt;""),IF($G$4="Recurso",IF(LEFT($G$5,1)="M",IF(VLOOKUP($G$5,'[1]Definición técnica de imagenes'!$A$3:$G$17,6,FALSE)=0,"",VLOOKUP($G$5,'[1]Definición técnica de imagenes'!$A$3:$G$17,6,FALSE)),IF($G$5="F1","","")),'[1]Definición técnica de imagenes'!$F$16),"")</f>
        <v>800 x 600 px</v>
      </c>
      <c r="J60" s="72"/>
      <c r="K60" s="71" t="s">
        <v>219</v>
      </c>
    </row>
    <row r="61" spans="1:11" s="12" customFormat="1" ht="234" customHeight="1" x14ac:dyDescent="0.25">
      <c r="A61" s="13" t="s">
        <v>239</v>
      </c>
      <c r="B61" s="13" t="s">
        <v>161</v>
      </c>
      <c r="C61" s="23" t="str">
        <f t="shared" ref="C61" si="51">IF(OR(B61&lt;&gt;"",J61&lt;&gt;""),IF($G$4="Recurso",CONCATENATE($G$4," ",$G$5),$G$4),"")</f>
        <v>Cuaderno de Estudio</v>
      </c>
      <c r="D61" s="14" t="s">
        <v>147</v>
      </c>
      <c r="E61" s="73"/>
      <c r="F61" s="14" t="str">
        <f t="shared" ref="F61" si="52">IF(OR(B61&lt;&gt;"",J61&lt;&gt;""),CONCATENATE($C$7,"_",$A61,IF($G$4="Cuaderno de Estudio","_small",CONCATENATE(IF(I61="","","n"),IF(LEFT($G$5,1)="F",".jpg",".png")))),"")</f>
        <v>CN_11_12_CO_IMG52_small</v>
      </c>
      <c r="G61" s="14" t="str">
        <f>IF(F61&lt;&gt;"",IF($G$4="Recurso",IF(LEFT($G$5,1)="M",VLOOKUP($G$5,'[1]Definición técnica de imagenes'!$A$3:$G$17,5,FALSE),IF($G$5="F1",'[1]Definición técnica de imagenes'!$E$15,'[1]Definición técnica de imagenes'!$F$13)),'[1]Definición técnica de imagenes'!$E$16),"")</f>
        <v>526 x 370 px</v>
      </c>
      <c r="H61" s="14" t="str">
        <f t="shared" ref="H61" si="53">IF(AND(I61&lt;&gt;"",I61&lt;&gt;0),IF(OR(B61&lt;&gt;"",J61&lt;&gt;""),CONCATENATE($C$7,"_",$A61,IF($G$4="Cuaderno de Estudio","_zoom",CONCATENATE("a",IF(LEFT($G$5,1)="F",".jpg",".png")))),""),"")</f>
        <v>CN_11_12_CO_IMG52_zoom</v>
      </c>
      <c r="I61" s="14" t="str">
        <f>IF(OR(B61&lt;&gt;"",J61&lt;&gt;""),IF($G$4="Recurso",IF(LEFT($G$5,1)="M",IF(VLOOKUP($G$5,'[1]Definición técnica de imagenes'!$A$3:$G$17,6,FALSE)=0,"",VLOOKUP($G$5,'[1]Definición técnica de imagenes'!$A$3:$G$17,6,FALSE)),IF($G$5="F1","","")),'[1]Definición técnica de imagenes'!$F$16),"")</f>
        <v>800 x 600 px</v>
      </c>
      <c r="J61" s="72"/>
      <c r="K61" s="71" t="s">
        <v>188</v>
      </c>
    </row>
    <row r="62" spans="1:11" s="12" customFormat="1" ht="234" customHeight="1" x14ac:dyDescent="0.25">
      <c r="A62" s="13" t="s">
        <v>240</v>
      </c>
      <c r="B62" s="13" t="s">
        <v>241</v>
      </c>
      <c r="C62" s="23" t="str">
        <f t="shared" ref="C62" si="54">IF(OR(B62&lt;&gt;"",J62&lt;&gt;""),IF($G$4="Recurso",CONCATENATE($G$4," ",$G$5),$G$4),"")</f>
        <v>Cuaderno de Estudio</v>
      </c>
      <c r="D62" s="14" t="s">
        <v>160</v>
      </c>
      <c r="E62" s="73" t="s">
        <v>159</v>
      </c>
      <c r="F62" s="14" t="str">
        <f t="shared" ref="F62" si="55">IF(OR(B62&lt;&gt;"",J62&lt;&gt;""),CONCATENATE($C$7,"_",$A62,IF($G$4="Cuaderno de Estudio","_small",CONCATENATE(IF(I62="","","n"),IF(LEFT($G$5,1)="F",".jpg",".png")))),"")</f>
        <v>CN_11_12_CO_IMG53_small</v>
      </c>
      <c r="G62" s="14" t="str">
        <f>IF(F62&lt;&gt;"",IF($G$4="Recurso",IF(LEFT($G$5,1)="M",VLOOKUP($G$5,'[1]Definición técnica de imagenes'!$A$3:$G$17,5,FALSE),IF($G$5="F1",'[1]Definición técnica de imagenes'!$E$15,'[1]Definición técnica de imagenes'!$F$13)),'[1]Definición técnica de imagenes'!$E$16),"")</f>
        <v>526 x 370 px</v>
      </c>
      <c r="H62" s="14" t="str">
        <f t="shared" ref="H62" si="56">IF(AND(I62&lt;&gt;"",I62&lt;&gt;0),IF(OR(B62&lt;&gt;"",J62&lt;&gt;""),CONCATENATE($C$7,"_",$A62,IF($G$4="Cuaderno de Estudio","_zoom",CONCATENATE("a",IF(LEFT($G$5,1)="F",".jpg",".png")))),""),"")</f>
        <v>CN_11_12_CO_IMG53_zoom</v>
      </c>
      <c r="I62" s="14" t="str">
        <f>IF(OR(B62&lt;&gt;"",J62&lt;&gt;""),IF($G$4="Recurso",IF(LEFT($G$5,1)="M",IF(VLOOKUP($G$5,'[1]Definición técnica de imagenes'!$A$3:$G$17,6,FALSE)=0,"",VLOOKUP($G$5,'[1]Definición técnica de imagenes'!$A$3:$G$17,6,FALSE)),IF($G$5="F1","","")),'[1]Definición técnica de imagenes'!$F$16),"")</f>
        <v>800 x 600 px</v>
      </c>
      <c r="J62" s="72"/>
      <c r="K62" s="71"/>
    </row>
    <row r="63" spans="1:11" s="12" customFormat="1" ht="234" customHeight="1" x14ac:dyDescent="0.25">
      <c r="A63" s="13" t="s">
        <v>240</v>
      </c>
      <c r="B63" s="13" t="s">
        <v>242</v>
      </c>
      <c r="C63" s="23" t="str">
        <f t="shared" ref="C63" si="57">IF(OR(B63&lt;&gt;"",J63&lt;&gt;""),IF($G$4="Recurso",CONCATENATE($G$4," ",$G$5),$G$4),"")</f>
        <v>Cuaderno de Estudio</v>
      </c>
      <c r="D63" s="14" t="s">
        <v>160</v>
      </c>
      <c r="E63" s="73" t="s">
        <v>159</v>
      </c>
      <c r="F63" s="14" t="str">
        <f t="shared" ref="F63" si="58">IF(OR(B63&lt;&gt;"",J63&lt;&gt;""),CONCATENATE($C$7,"_",$A63,IF($G$4="Cuaderno de Estudio","_small",CONCATENATE(IF(I63="","","n"),IF(LEFT($G$5,1)="F",".jpg",".png")))),"")</f>
        <v>CN_11_12_CO_IMG53_small</v>
      </c>
      <c r="G63" s="14" t="str">
        <f>IF(F63&lt;&gt;"",IF($G$4="Recurso",IF(LEFT($G$5,1)="M",VLOOKUP($G$5,'[1]Definición técnica de imagenes'!$A$3:$G$17,5,FALSE),IF($G$5="F1",'[1]Definición técnica de imagenes'!$E$15,'[1]Definición técnica de imagenes'!$F$13)),'[1]Definición técnica de imagenes'!$E$16),"")</f>
        <v>526 x 370 px</v>
      </c>
      <c r="H63" s="14" t="str">
        <f t="shared" ref="H63" si="59">IF(AND(I63&lt;&gt;"",I63&lt;&gt;0),IF(OR(B63&lt;&gt;"",J63&lt;&gt;""),CONCATENATE($C$7,"_",$A63,IF($G$4="Cuaderno de Estudio","_zoom",CONCATENATE("a",IF(LEFT($G$5,1)="F",".jpg",".png")))),""),"")</f>
        <v>CN_11_12_CO_IMG53_zoom</v>
      </c>
      <c r="I63" s="14" t="str">
        <f>IF(OR(B63&lt;&gt;"",J63&lt;&gt;""),IF($G$4="Recurso",IF(LEFT($G$5,1)="M",IF(VLOOKUP($G$5,'[1]Definición técnica de imagenes'!$A$3:$G$17,6,FALSE)=0,"",VLOOKUP($G$5,'[1]Definición técnica de imagenes'!$A$3:$G$17,6,FALSE)),IF($G$5="F1","","")),'[1]Definición técnica de imagenes'!$F$16),"")</f>
        <v>800 x 600 px</v>
      </c>
      <c r="J63" s="72"/>
      <c r="K63" s="71" t="s">
        <v>243</v>
      </c>
    </row>
    <row r="64" spans="1:11" s="12" customFormat="1" x14ac:dyDescent="0.25">
      <c r="A64" s="13"/>
      <c r="B64" s="13"/>
      <c r="C64" s="23"/>
      <c r="D64" s="14"/>
      <c r="E64" s="14"/>
      <c r="F64" s="14"/>
      <c r="G64" s="14"/>
      <c r="H64" s="14"/>
      <c r="I64" s="14"/>
      <c r="J64" s="14"/>
      <c r="K64" s="19"/>
    </row>
    <row r="65" spans="1:11" s="12" customFormat="1" x14ac:dyDescent="0.25">
      <c r="A65" s="13"/>
      <c r="B65" s="13"/>
      <c r="C65" s="23"/>
      <c r="D65" s="14"/>
      <c r="E65" s="14"/>
      <c r="F65" s="14"/>
      <c r="G65" s="14"/>
      <c r="H65" s="14"/>
      <c r="I65" s="14"/>
      <c r="J65" s="14"/>
      <c r="K65" s="19"/>
    </row>
    <row r="66" spans="1:11" s="12" customFormat="1" x14ac:dyDescent="0.25">
      <c r="A66" s="13"/>
      <c r="B66" s="13"/>
      <c r="C66" s="23"/>
      <c r="D66" s="14"/>
      <c r="E66" s="14"/>
      <c r="F66" s="14"/>
      <c r="G66" s="14"/>
      <c r="H66" s="14"/>
      <c r="I66" s="14"/>
      <c r="J66" s="14"/>
      <c r="K66" s="19"/>
    </row>
    <row r="67" spans="1:11" s="12" customFormat="1" x14ac:dyDescent="0.25">
      <c r="A67" s="13"/>
      <c r="B67" s="13"/>
      <c r="C67" s="23"/>
      <c r="D67" s="14"/>
      <c r="E67" s="14"/>
      <c r="F67" s="14"/>
      <c r="G67" s="14"/>
      <c r="H67" s="14"/>
      <c r="I67" s="14"/>
      <c r="J67" s="14"/>
      <c r="K67" s="19"/>
    </row>
    <row r="68" spans="1:11" s="12" customFormat="1" x14ac:dyDescent="0.25">
      <c r="A68" s="13"/>
      <c r="B68" s="13"/>
      <c r="C68" s="23"/>
      <c r="D68" s="14"/>
      <c r="E68" s="14"/>
      <c r="F68" s="14"/>
      <c r="G68" s="14"/>
      <c r="H68" s="14"/>
      <c r="I68" s="14"/>
      <c r="J68" s="14"/>
      <c r="K68" s="19"/>
    </row>
    <row r="69" spans="1:11" s="12" customFormat="1" x14ac:dyDescent="0.25">
      <c r="A69" s="13"/>
      <c r="B69" s="13"/>
      <c r="C69" s="23"/>
      <c r="D69" s="14"/>
      <c r="E69" s="14"/>
      <c r="F69" s="14"/>
      <c r="G69" s="14"/>
      <c r="H69" s="14"/>
      <c r="I69" s="14"/>
      <c r="J69" s="14"/>
      <c r="K69" s="19"/>
    </row>
    <row r="70" spans="1:11" s="12" customFormat="1" x14ac:dyDescent="0.25">
      <c r="A70" s="13"/>
      <c r="B70" s="13"/>
      <c r="C70" s="23"/>
      <c r="D70" s="14"/>
      <c r="E70" s="14"/>
      <c r="F70" s="14"/>
      <c r="G70" s="14"/>
      <c r="H70" s="14"/>
      <c r="I70" s="14"/>
      <c r="J70" s="14"/>
      <c r="K70" s="19"/>
    </row>
    <row r="71" spans="1:11" s="12" customFormat="1" x14ac:dyDescent="0.25">
      <c r="A71" s="13"/>
      <c r="B71" s="13"/>
      <c r="C71" s="23"/>
      <c r="D71" s="14"/>
      <c r="E71" s="14"/>
      <c r="F71" s="14"/>
      <c r="G71" s="14"/>
      <c r="H71" s="14"/>
      <c r="I71" s="14"/>
      <c r="J71" s="14"/>
      <c r="K71" s="19"/>
    </row>
    <row r="72" spans="1:11" s="12" customFormat="1" x14ac:dyDescent="0.25">
      <c r="A72" s="13"/>
      <c r="B72" s="13"/>
      <c r="C72" s="23"/>
      <c r="D72" s="14"/>
      <c r="E72" s="14"/>
      <c r="F72" s="14"/>
      <c r="G72" s="14"/>
      <c r="H72" s="14"/>
      <c r="I72" s="14"/>
      <c r="J72" s="14"/>
      <c r="K72" s="19"/>
    </row>
    <row r="73" spans="1:11" s="12" customFormat="1" x14ac:dyDescent="0.25">
      <c r="A73" s="13"/>
      <c r="B73" s="13"/>
      <c r="C73" s="23"/>
      <c r="D73" s="14"/>
      <c r="E73" s="14"/>
      <c r="F73" s="14"/>
      <c r="G73" s="14"/>
      <c r="H73" s="14"/>
      <c r="I73" s="14"/>
      <c r="J73" s="14"/>
      <c r="K73" s="19"/>
    </row>
    <row r="74" spans="1:11" s="12" customFormat="1" x14ac:dyDescent="0.25">
      <c r="A74" s="13"/>
      <c r="B74" s="13"/>
      <c r="C74" s="23"/>
      <c r="D74" s="14"/>
      <c r="E74" s="14"/>
      <c r="F74" s="14"/>
      <c r="G74" s="14"/>
      <c r="H74" s="14"/>
      <c r="I74" s="14"/>
      <c r="J74" s="14"/>
      <c r="K74" s="19"/>
    </row>
    <row r="75" spans="1:11" s="12" customFormat="1" x14ac:dyDescent="0.25">
      <c r="A75" s="13"/>
      <c r="B75" s="13"/>
      <c r="C75" s="23"/>
      <c r="D75" s="14"/>
      <c r="E75" s="14"/>
      <c r="F75" s="14"/>
      <c r="G75" s="14"/>
      <c r="H75" s="14"/>
      <c r="I75" s="14"/>
      <c r="J75" s="14"/>
      <c r="K75" s="19"/>
    </row>
    <row r="76" spans="1:11" s="12" customFormat="1" x14ac:dyDescent="0.25">
      <c r="A76" s="13"/>
      <c r="B76" s="13"/>
      <c r="C76" s="23"/>
      <c r="D76" s="14"/>
      <c r="E76" s="14"/>
      <c r="F76" s="14"/>
      <c r="G76" s="14"/>
      <c r="H76" s="14"/>
      <c r="I76" s="14"/>
      <c r="J76" s="14"/>
      <c r="K76" s="19"/>
    </row>
    <row r="77" spans="1:11" s="12" customFormat="1" x14ac:dyDescent="0.25">
      <c r="A77" s="13"/>
      <c r="B77" s="13"/>
      <c r="C77" s="23"/>
      <c r="D77" s="14"/>
      <c r="E77" s="14"/>
      <c r="F77" s="14"/>
      <c r="G77" s="14"/>
      <c r="H77" s="14"/>
      <c r="I77" s="14"/>
      <c r="J77" s="14"/>
      <c r="K77" s="19"/>
    </row>
    <row r="78" spans="1:11" s="12" customFormat="1" x14ac:dyDescent="0.25">
      <c r="A78" s="13"/>
      <c r="B78" s="13"/>
      <c r="C78" s="23"/>
      <c r="D78" s="14"/>
      <c r="E78" s="14"/>
      <c r="F78" s="14"/>
      <c r="G78" s="14"/>
      <c r="H78" s="14"/>
      <c r="I78" s="14"/>
      <c r="J78" s="14"/>
      <c r="K78" s="19"/>
    </row>
    <row r="79" spans="1:11" s="12" customFormat="1" x14ac:dyDescent="0.25">
      <c r="A79" s="13"/>
      <c r="B79" s="13"/>
      <c r="C79" s="23"/>
      <c r="D79" s="14"/>
      <c r="E79" s="14"/>
      <c r="F79" s="14"/>
      <c r="G79" s="14"/>
      <c r="H79" s="14"/>
      <c r="I79" s="14"/>
      <c r="J79" s="14"/>
      <c r="K79" s="19"/>
    </row>
    <row r="80" spans="1:11" s="12" customFormat="1" x14ac:dyDescent="0.25">
      <c r="A80" s="13"/>
      <c r="B80" s="13"/>
      <c r="C80" s="23"/>
      <c r="D80" s="14"/>
      <c r="E80" s="14"/>
      <c r="F80" s="14"/>
      <c r="G80" s="14"/>
      <c r="H80" s="14"/>
      <c r="I80" s="14"/>
      <c r="J80" s="14"/>
      <c r="K80" s="19"/>
    </row>
    <row r="81" spans="1:11" s="12" customFormat="1" x14ac:dyDescent="0.25">
      <c r="A81" s="13"/>
      <c r="B81" s="13"/>
      <c r="C81" s="23"/>
      <c r="D81" s="14"/>
      <c r="E81" s="14"/>
      <c r="F81" s="14"/>
      <c r="G81" s="14"/>
      <c r="H81" s="14"/>
      <c r="I81" s="14"/>
      <c r="J81" s="14"/>
      <c r="K81" s="19"/>
    </row>
    <row r="82" spans="1:11" s="12" customFormat="1" x14ac:dyDescent="0.25">
      <c r="A82" s="13"/>
      <c r="B82" s="13"/>
      <c r="C82" s="23"/>
      <c r="D82" s="14"/>
      <c r="E82" s="14"/>
      <c r="F82" s="14"/>
      <c r="G82" s="14"/>
      <c r="H82" s="14"/>
      <c r="I82" s="14"/>
      <c r="J82" s="14"/>
      <c r="K82" s="19"/>
    </row>
    <row r="83" spans="1:11" s="12" customFormat="1" x14ac:dyDescent="0.25">
      <c r="A83" s="13"/>
      <c r="B83" s="13"/>
      <c r="C83" s="23"/>
      <c r="D83" s="14"/>
      <c r="E83" s="14"/>
      <c r="F83" s="14"/>
      <c r="G83" s="14"/>
      <c r="H83" s="14"/>
      <c r="I83" s="14"/>
      <c r="J83" s="14"/>
      <c r="K83" s="19"/>
    </row>
    <row r="84" spans="1:11" s="12" customFormat="1" x14ac:dyDescent="0.25">
      <c r="A84" s="13"/>
      <c r="B84" s="13"/>
      <c r="C84" s="23"/>
      <c r="D84" s="14"/>
      <c r="E84" s="14"/>
      <c r="F84" s="14"/>
      <c r="G84" s="14"/>
      <c r="H84" s="14"/>
      <c r="I84" s="14"/>
      <c r="J84" s="14"/>
      <c r="K84" s="19"/>
    </row>
    <row r="85" spans="1:11" s="12" customFormat="1" x14ac:dyDescent="0.25">
      <c r="A85" s="13"/>
      <c r="B85" s="13"/>
      <c r="C85" s="23"/>
      <c r="D85" s="14"/>
      <c r="E85" s="14"/>
      <c r="F85" s="14"/>
      <c r="G85" s="14"/>
      <c r="H85" s="14"/>
      <c r="I85" s="14"/>
      <c r="J85" s="14"/>
      <c r="K85" s="19"/>
    </row>
    <row r="86" spans="1:11" s="12" customFormat="1" x14ac:dyDescent="0.25">
      <c r="A86" s="13"/>
      <c r="B86" s="13"/>
      <c r="C86" s="23"/>
      <c r="D86" s="14"/>
      <c r="E86" s="14"/>
      <c r="F86" s="14"/>
      <c r="G86" s="14"/>
      <c r="H86" s="14"/>
      <c r="I86" s="14"/>
      <c r="J86" s="14"/>
      <c r="K86" s="19"/>
    </row>
    <row r="87" spans="1:11" s="12" customFormat="1" x14ac:dyDescent="0.25">
      <c r="A87" s="13"/>
      <c r="B87" s="13"/>
      <c r="C87" s="23"/>
      <c r="D87" s="14"/>
      <c r="E87" s="14"/>
      <c r="F87" s="14"/>
      <c r="G87" s="14"/>
      <c r="H87" s="14"/>
      <c r="I87" s="14"/>
      <c r="J87" s="14"/>
      <c r="K87" s="19"/>
    </row>
    <row r="88" spans="1:11" s="12" customFormat="1" x14ac:dyDescent="0.25">
      <c r="A88" s="13"/>
      <c r="B88" s="13"/>
      <c r="C88" s="23"/>
      <c r="D88" s="14"/>
      <c r="E88" s="14"/>
      <c r="F88" s="14"/>
      <c r="G88" s="14"/>
      <c r="H88" s="14"/>
      <c r="I88" s="14"/>
      <c r="J88" s="14"/>
      <c r="K88" s="19"/>
    </row>
    <row r="89" spans="1:11" s="12" customFormat="1" x14ac:dyDescent="0.25">
      <c r="A89" s="13"/>
      <c r="B89" s="13"/>
      <c r="C89" s="23"/>
      <c r="D89" s="14"/>
      <c r="E89" s="14"/>
      <c r="F89" s="14"/>
      <c r="G89" s="14"/>
      <c r="H89" s="14"/>
      <c r="I89" s="14"/>
      <c r="J89" s="14"/>
      <c r="K89" s="19"/>
    </row>
    <row r="90" spans="1:11" s="12" customFormat="1" x14ac:dyDescent="0.25">
      <c r="A90" s="13"/>
      <c r="B90" s="13"/>
      <c r="C90" s="23"/>
      <c r="D90" s="14"/>
      <c r="E90" s="14"/>
      <c r="F90" s="14"/>
      <c r="G90" s="14"/>
      <c r="H90" s="14"/>
      <c r="I90" s="14"/>
      <c r="J90" s="14"/>
      <c r="K90" s="19"/>
    </row>
    <row r="91" spans="1:11" s="12" customFormat="1" x14ac:dyDescent="0.25">
      <c r="A91" s="13"/>
      <c r="B91" s="13"/>
      <c r="C91" s="23"/>
      <c r="D91" s="14"/>
      <c r="E91" s="14"/>
      <c r="F91" s="14"/>
      <c r="G91" s="14"/>
      <c r="H91" s="14"/>
      <c r="I91" s="14"/>
      <c r="J91" s="14"/>
      <c r="K91" s="19"/>
    </row>
    <row r="92" spans="1:11" s="12" customFormat="1" x14ac:dyDescent="0.25">
      <c r="A92" s="13"/>
      <c r="B92" s="13"/>
      <c r="C92" s="23"/>
      <c r="D92" s="14"/>
      <c r="E92" s="14"/>
      <c r="F92" s="14"/>
      <c r="G92" s="14"/>
      <c r="H92" s="14"/>
      <c r="I92" s="14"/>
      <c r="J92" s="14"/>
      <c r="K92" s="19"/>
    </row>
    <row r="93" spans="1:11" s="12" customFormat="1" x14ac:dyDescent="0.25">
      <c r="A93" s="13"/>
      <c r="B93" s="13"/>
      <c r="C93" s="23"/>
      <c r="D93" s="14"/>
      <c r="E93" s="14"/>
      <c r="F93" s="14"/>
      <c r="G93" s="14"/>
      <c r="H93" s="14"/>
      <c r="I93" s="14"/>
      <c r="J93" s="14"/>
      <c r="K93" s="19"/>
    </row>
    <row r="94" spans="1:11" s="12" customFormat="1" x14ac:dyDescent="0.25">
      <c r="A94" s="13"/>
      <c r="B94" s="13"/>
      <c r="C94" s="23"/>
      <c r="D94" s="14"/>
      <c r="E94" s="14"/>
      <c r="F94" s="14"/>
      <c r="G94" s="14"/>
      <c r="H94" s="14"/>
      <c r="I94" s="14"/>
      <c r="J94" s="14"/>
      <c r="K94" s="19"/>
    </row>
    <row r="95" spans="1:11" s="12" customFormat="1" x14ac:dyDescent="0.25">
      <c r="A95" s="13"/>
      <c r="B95" s="13"/>
      <c r="C95" s="23"/>
      <c r="D95" s="14"/>
      <c r="E95" s="14"/>
      <c r="F95" s="14"/>
      <c r="G95" s="14"/>
      <c r="H95" s="14"/>
      <c r="I95" s="14"/>
      <c r="J95" s="14"/>
      <c r="K95" s="19"/>
    </row>
    <row r="96" spans="1:11" s="12" customFormat="1" x14ac:dyDescent="0.25">
      <c r="A96" s="13"/>
      <c r="B96" s="13"/>
      <c r="C96" s="23"/>
      <c r="D96" s="14"/>
      <c r="E96" s="14"/>
      <c r="F96" s="14"/>
      <c r="G96" s="14"/>
      <c r="H96" s="14"/>
      <c r="I96" s="14"/>
      <c r="J96" s="14"/>
      <c r="K96" s="19"/>
    </row>
    <row r="97" spans="1:11" s="12" customFormat="1" x14ac:dyDescent="0.25">
      <c r="A97" s="13"/>
      <c r="B97" s="13"/>
      <c r="C97" s="23"/>
      <c r="D97" s="14"/>
      <c r="E97" s="14"/>
      <c r="F97" s="14"/>
      <c r="G97" s="14"/>
      <c r="H97" s="14"/>
      <c r="I97" s="14"/>
      <c r="J97" s="14"/>
      <c r="K97" s="19"/>
    </row>
    <row r="98" spans="1:11" s="12" customFormat="1" x14ac:dyDescent="0.25">
      <c r="A98" s="13"/>
      <c r="B98" s="13"/>
      <c r="C98" s="23"/>
      <c r="D98" s="14"/>
      <c r="E98" s="14"/>
      <c r="F98" s="14"/>
      <c r="G98" s="14"/>
      <c r="H98" s="14"/>
      <c r="I98" s="14"/>
      <c r="J98" s="14"/>
      <c r="K9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42 E64:E98">
      <formula1>"Vertical,Horizontal"</formula1>
    </dataValidation>
    <dataValidation type="list" allowBlank="1" showInputMessage="1" showErrorMessage="1" sqref="D10:D98">
      <formula1>"Ilustración,Fotografía"</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3143" r:id="rId4">
          <objectPr defaultSize="0" autoPict="0" r:id="rId5">
            <anchor moveWithCells="1" sizeWithCells="1">
              <from>
                <xdr:col>9</xdr:col>
                <xdr:colOff>542925</xdr:colOff>
                <xdr:row>17</xdr:row>
                <xdr:rowOff>342900</xdr:rowOff>
              </from>
              <to>
                <xdr:col>9</xdr:col>
                <xdr:colOff>3343275</xdr:colOff>
                <xdr:row>17</xdr:row>
                <xdr:rowOff>2790825</xdr:rowOff>
              </to>
            </anchor>
          </objectPr>
        </oleObject>
      </mc:Choice>
      <mc:Fallback>
        <oleObject progId="PBrush" shapeId="3143" r:id="rId4"/>
      </mc:Fallback>
    </mc:AlternateContent>
    <mc:AlternateContent xmlns:mc="http://schemas.openxmlformats.org/markup-compatibility/2006">
      <mc:Choice Requires="x14">
        <oleObject progId="PBrush" shapeId="3147" r:id="rId6">
          <objectPr defaultSize="0" r:id="rId7">
            <anchor moveWithCells="1" sizeWithCells="1">
              <from>
                <xdr:col>9</xdr:col>
                <xdr:colOff>1533525</xdr:colOff>
                <xdr:row>33</xdr:row>
                <xdr:rowOff>523875</xdr:rowOff>
              </from>
              <to>
                <xdr:col>9</xdr:col>
                <xdr:colOff>3448050</xdr:colOff>
                <xdr:row>33</xdr:row>
                <xdr:rowOff>1771650</xdr:rowOff>
              </to>
            </anchor>
          </objectPr>
        </oleObject>
      </mc:Choice>
      <mc:Fallback>
        <oleObject progId="PBrush" shapeId="3147" r:id="rId6"/>
      </mc:Fallback>
    </mc:AlternateContent>
    <mc:AlternateContent xmlns:mc="http://schemas.openxmlformats.org/markup-compatibility/2006">
      <mc:Choice Requires="x14">
        <oleObject progId="PBrush" shapeId="3153" r:id="rId8">
          <objectPr defaultSize="0" autoPict="0" r:id="rId9">
            <anchor moveWithCells="1" sizeWithCells="1">
              <from>
                <xdr:col>9</xdr:col>
                <xdr:colOff>457200</xdr:colOff>
                <xdr:row>44</xdr:row>
                <xdr:rowOff>361950</xdr:rowOff>
              </from>
              <to>
                <xdr:col>9</xdr:col>
                <xdr:colOff>3200400</xdr:colOff>
                <xdr:row>44</xdr:row>
                <xdr:rowOff>2076450</xdr:rowOff>
              </to>
            </anchor>
          </objectPr>
        </oleObject>
      </mc:Choice>
      <mc:Fallback>
        <oleObject progId="PBrush" shapeId="3153" r:id="rId8"/>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5" customWidth="1"/>
    <col min="2" max="2" width="11" style="25"/>
    <col min="3" max="3" width="13.875" style="25" customWidth="1"/>
    <col min="4" max="4" width="11.375" style="25" customWidth="1"/>
    <col min="5" max="7" width="11" style="25"/>
    <col min="8" max="11" width="11" style="25" hidden="1" customWidth="1"/>
    <col min="12" max="16384" width="11" style="25"/>
  </cols>
  <sheetData>
    <row r="1" spans="1:11" ht="16.5" thickBot="1" x14ac:dyDescent="0.3">
      <c r="A1" s="90" t="s">
        <v>38</v>
      </c>
      <c r="B1" s="91"/>
      <c r="C1" s="91"/>
      <c r="D1" s="91"/>
      <c r="E1" s="91"/>
      <c r="F1" s="92"/>
    </row>
    <row r="2" spans="1:11" x14ac:dyDescent="0.25">
      <c r="A2" s="33" t="s">
        <v>42</v>
      </c>
      <c r="B2" s="34"/>
      <c r="C2" s="93" t="s">
        <v>13</v>
      </c>
      <c r="D2" s="94"/>
      <c r="E2" s="95"/>
      <c r="F2" s="35"/>
    </row>
    <row r="3" spans="1:11" ht="63" x14ac:dyDescent="0.25">
      <c r="A3" s="36" t="s">
        <v>43</v>
      </c>
      <c r="B3" s="34"/>
      <c r="C3" s="99" t="s">
        <v>14</v>
      </c>
      <c r="D3" s="100"/>
      <c r="E3" s="101"/>
      <c r="F3" s="35"/>
      <c r="H3" s="25" t="s">
        <v>18</v>
      </c>
      <c r="I3" s="25" t="s">
        <v>19</v>
      </c>
      <c r="J3" s="25" t="s">
        <v>20</v>
      </c>
      <c r="K3" s="25" t="s">
        <v>52</v>
      </c>
    </row>
    <row r="4" spans="1:11" ht="31.5" x14ac:dyDescent="0.25">
      <c r="A4" s="33" t="s">
        <v>44</v>
      </c>
      <c r="B4" s="34"/>
      <c r="C4" s="29" t="s">
        <v>15</v>
      </c>
      <c r="D4" s="28" t="s">
        <v>16</v>
      </c>
      <c r="E4" s="32" t="s">
        <v>17</v>
      </c>
      <c r="F4" s="35"/>
      <c r="H4" s="25" t="s">
        <v>21</v>
      </c>
      <c r="I4" s="25" t="s">
        <v>25</v>
      </c>
      <c r="J4" s="25">
        <v>1</v>
      </c>
      <c r="K4" s="25">
        <v>1</v>
      </c>
    </row>
    <row r="5" spans="1:11" ht="79.5" thickBot="1" x14ac:dyDescent="0.3">
      <c r="A5" s="36" t="s">
        <v>45</v>
      </c>
      <c r="B5" s="34"/>
      <c r="C5" s="31" t="s">
        <v>35</v>
      </c>
      <c r="D5" s="102" t="str">
        <f>CONCATENATE(H21,"_",I21,"_",J21,"_CO")</f>
        <v>LE_07_04_CO</v>
      </c>
      <c r="E5" s="103"/>
      <c r="F5" s="35"/>
      <c r="H5" s="25" t="s">
        <v>22</v>
      </c>
      <c r="I5" s="25" t="s">
        <v>26</v>
      </c>
      <c r="J5" s="25">
        <v>2</v>
      </c>
      <c r="K5" s="25">
        <v>2</v>
      </c>
    </row>
    <row r="6" spans="1:11" ht="32.25" thickBot="1" x14ac:dyDescent="0.3">
      <c r="A6" s="33" t="s">
        <v>10</v>
      </c>
      <c r="B6" s="34"/>
      <c r="C6" s="34"/>
      <c r="D6" s="34"/>
      <c r="E6" s="34"/>
      <c r="F6" s="35"/>
      <c r="H6" s="25" t="s">
        <v>23</v>
      </c>
      <c r="I6" s="25" t="s">
        <v>27</v>
      </c>
      <c r="J6" s="25">
        <v>3</v>
      </c>
      <c r="K6" s="25">
        <v>3</v>
      </c>
    </row>
    <row r="7" spans="1:11" ht="48" thickBot="1" x14ac:dyDescent="0.3">
      <c r="A7" s="36" t="s">
        <v>11</v>
      </c>
      <c r="B7" s="34"/>
      <c r="C7" s="65" t="s">
        <v>127</v>
      </c>
      <c r="D7" s="88" t="str">
        <f>CONCATENATE("SolicitudGrafica_",D5,".xls")</f>
        <v>SolicitudGrafica_LE_07_04_CO.xls</v>
      </c>
      <c r="E7" s="88"/>
      <c r="F7" s="89"/>
      <c r="H7" s="25" t="s">
        <v>24</v>
      </c>
      <c r="I7" s="25" t="s">
        <v>28</v>
      </c>
      <c r="J7" s="25">
        <v>4</v>
      </c>
      <c r="K7" s="25">
        <v>4</v>
      </c>
    </row>
    <row r="8" spans="1:11" ht="47.25" x14ac:dyDescent="0.25">
      <c r="A8" s="36" t="s">
        <v>53</v>
      </c>
      <c r="B8" s="34"/>
      <c r="C8" s="34"/>
      <c r="D8" s="34"/>
      <c r="E8" s="34"/>
      <c r="F8" s="35"/>
      <c r="I8" s="25" t="s">
        <v>29</v>
      </c>
      <c r="J8" s="25">
        <v>5</v>
      </c>
      <c r="K8" s="25">
        <v>5</v>
      </c>
    </row>
    <row r="9" spans="1:11" ht="47.25" x14ac:dyDescent="0.25">
      <c r="A9" s="36" t="s">
        <v>12</v>
      </c>
      <c r="B9" s="34"/>
      <c r="C9" s="34"/>
      <c r="D9" s="34"/>
      <c r="E9" s="34"/>
      <c r="F9" s="35"/>
      <c r="I9" s="25" t="s">
        <v>30</v>
      </c>
      <c r="J9" s="25">
        <v>6</v>
      </c>
      <c r="K9" s="25">
        <v>6</v>
      </c>
    </row>
    <row r="10" spans="1:11" ht="32.25" thickBot="1" x14ac:dyDescent="0.3">
      <c r="A10" s="37" t="s">
        <v>36</v>
      </c>
      <c r="B10" s="38"/>
      <c r="C10" s="38"/>
      <c r="D10" s="38"/>
      <c r="E10" s="38"/>
      <c r="F10" s="39"/>
      <c r="I10" s="25" t="s">
        <v>31</v>
      </c>
      <c r="J10" s="25">
        <v>7</v>
      </c>
      <c r="K10" s="25">
        <v>7</v>
      </c>
    </row>
    <row r="11" spans="1:11" x14ac:dyDescent="0.25">
      <c r="I11" s="25" t="s">
        <v>32</v>
      </c>
      <c r="J11" s="25">
        <v>8</v>
      </c>
      <c r="K11" s="25">
        <v>8</v>
      </c>
    </row>
    <row r="12" spans="1:11" ht="16.5" thickBot="1" x14ac:dyDescent="0.3">
      <c r="I12" s="25" t="s">
        <v>37</v>
      </c>
      <c r="J12" s="25">
        <v>9</v>
      </c>
      <c r="K12" s="25">
        <v>9</v>
      </c>
    </row>
    <row r="13" spans="1:11" x14ac:dyDescent="0.25">
      <c r="A13" s="90" t="s">
        <v>41</v>
      </c>
      <c r="B13" s="91"/>
      <c r="C13" s="91"/>
      <c r="D13" s="91"/>
      <c r="E13" s="91"/>
      <c r="F13" s="92"/>
      <c r="I13" s="25" t="s">
        <v>33</v>
      </c>
      <c r="J13" s="25">
        <v>10</v>
      </c>
      <c r="K13" s="25">
        <v>10</v>
      </c>
    </row>
    <row r="14" spans="1:11" ht="16.5" thickBot="1" x14ac:dyDescent="0.3">
      <c r="A14" s="36"/>
      <c r="B14" s="34"/>
      <c r="C14" s="34"/>
      <c r="D14" s="34"/>
      <c r="E14" s="34"/>
      <c r="F14" s="35"/>
      <c r="I14" s="25" t="s">
        <v>34</v>
      </c>
      <c r="J14" s="25">
        <v>11</v>
      </c>
      <c r="K14" s="25">
        <v>11</v>
      </c>
    </row>
    <row r="15" spans="1:11" x14ac:dyDescent="0.25">
      <c r="A15" s="33" t="s">
        <v>46</v>
      </c>
      <c r="B15" s="34"/>
      <c r="C15" s="93" t="s">
        <v>49</v>
      </c>
      <c r="D15" s="94"/>
      <c r="E15" s="94"/>
      <c r="F15" s="95"/>
      <c r="J15" s="25">
        <v>12</v>
      </c>
      <c r="K15" s="25">
        <v>12</v>
      </c>
    </row>
    <row r="16" spans="1:11" ht="67.150000000000006" customHeight="1" x14ac:dyDescent="0.25">
      <c r="A16" s="36" t="s">
        <v>47</v>
      </c>
      <c r="B16" s="34"/>
      <c r="C16" s="29" t="s">
        <v>15</v>
      </c>
      <c r="D16" s="28" t="s">
        <v>16</v>
      </c>
      <c r="E16" s="28" t="s">
        <v>17</v>
      </c>
      <c r="F16" s="30" t="s">
        <v>50</v>
      </c>
      <c r="J16" s="25">
        <v>13</v>
      </c>
      <c r="K16" s="25">
        <v>13</v>
      </c>
    </row>
    <row r="17" spans="1:11" ht="32.1" customHeight="1" thickBot="1" x14ac:dyDescent="0.3">
      <c r="A17" s="33" t="s">
        <v>44</v>
      </c>
      <c r="B17" s="34"/>
      <c r="C17" s="31" t="s">
        <v>35</v>
      </c>
      <c r="D17" s="96" t="str">
        <f>CONCATENATE(H21,"_",I21,"_",J21,"_",K45)</f>
        <v>LE_07_04_REC10</v>
      </c>
      <c r="E17" s="97"/>
      <c r="F17" s="98"/>
      <c r="J17" s="25">
        <v>14</v>
      </c>
      <c r="K17" s="25">
        <v>14</v>
      </c>
    </row>
    <row r="18" spans="1:11" ht="79.5" thickBot="1" x14ac:dyDescent="0.3">
      <c r="A18" s="36" t="s">
        <v>48</v>
      </c>
      <c r="B18" s="34"/>
      <c r="C18" s="65" t="s">
        <v>128</v>
      </c>
      <c r="D18" s="88" t="str">
        <f>CONCATENATE("SolicitudGrafica_",D17,".xls")</f>
        <v>SolicitudGrafica_LE_07_04_REC10.xls</v>
      </c>
      <c r="E18" s="88"/>
      <c r="F18" s="89"/>
      <c r="J18" s="25">
        <v>15</v>
      </c>
      <c r="K18" s="25">
        <v>15</v>
      </c>
    </row>
    <row r="19" spans="1:11" x14ac:dyDescent="0.25">
      <c r="A19" s="33" t="s">
        <v>10</v>
      </c>
      <c r="B19" s="34"/>
      <c r="C19" s="34"/>
      <c r="D19" s="34"/>
      <c r="E19" s="34"/>
      <c r="F19" s="35"/>
      <c r="H19" s="25">
        <v>3</v>
      </c>
      <c r="J19" s="25">
        <v>16</v>
      </c>
      <c r="K19" s="25">
        <v>16</v>
      </c>
    </row>
    <row r="20" spans="1:11" ht="63.75" thickBot="1" x14ac:dyDescent="0.3">
      <c r="A20" s="37" t="s">
        <v>51</v>
      </c>
      <c r="B20" s="38"/>
      <c r="C20" s="38"/>
      <c r="D20" s="38"/>
      <c r="E20" s="38"/>
      <c r="F20" s="39"/>
      <c r="H20" s="25">
        <v>4</v>
      </c>
      <c r="I20" s="25">
        <v>5</v>
      </c>
      <c r="J20" s="25">
        <v>4</v>
      </c>
      <c r="K20" s="25">
        <v>17</v>
      </c>
    </row>
    <row r="21" spans="1:11" x14ac:dyDescent="0.25">
      <c r="H21" s="25" t="str">
        <f>IF(INDEX(H4:H7,H20)=H4,"MA",IF(INDEX(H4:H7,H20)=H5,"CN",IF(INDEX(H4:H7,H20)=H6,"CS",IF(INDEX(H4:H7,H20)=H7,"LE"))))</f>
        <v>LE</v>
      </c>
      <c r="I21" s="25" t="str">
        <f>CONCATENATE(IF((I20+2)&lt;10,"0",""),I20+2)</f>
        <v>07</v>
      </c>
      <c r="J21" s="25" t="str">
        <f>CONCATENATE(IF(J20&lt;10,"0",""),J20)</f>
        <v>04</v>
      </c>
      <c r="K21" s="25">
        <v>18</v>
      </c>
    </row>
    <row r="22" spans="1:11" x14ac:dyDescent="0.25">
      <c r="K22" s="25">
        <v>19</v>
      </c>
    </row>
    <row r="23" spans="1:11" x14ac:dyDescent="0.25">
      <c r="K23" s="25">
        <v>20</v>
      </c>
    </row>
    <row r="24" spans="1:11" x14ac:dyDescent="0.25">
      <c r="K24" s="25">
        <v>21</v>
      </c>
    </row>
    <row r="25" spans="1:11" x14ac:dyDescent="0.25">
      <c r="K25" s="25">
        <v>22</v>
      </c>
    </row>
    <row r="26" spans="1:11" x14ac:dyDescent="0.25">
      <c r="K26" s="25">
        <v>23</v>
      </c>
    </row>
    <row r="27" spans="1:11" x14ac:dyDescent="0.25">
      <c r="K27" s="25">
        <v>24</v>
      </c>
    </row>
    <row r="28" spans="1:11" x14ac:dyDescent="0.25">
      <c r="K28" s="25">
        <v>25</v>
      </c>
    </row>
    <row r="29" spans="1:11" x14ac:dyDescent="0.25">
      <c r="K29" s="25">
        <v>26</v>
      </c>
    </row>
    <row r="30" spans="1:11" x14ac:dyDescent="0.25">
      <c r="K30" s="25">
        <v>27</v>
      </c>
    </row>
    <row r="31" spans="1:11" x14ac:dyDescent="0.25">
      <c r="K31" s="25">
        <v>28</v>
      </c>
    </row>
    <row r="32" spans="1:11" x14ac:dyDescent="0.25">
      <c r="K32" s="25">
        <v>29</v>
      </c>
    </row>
    <row r="33" spans="11:11" x14ac:dyDescent="0.25">
      <c r="K33" s="25">
        <v>30</v>
      </c>
    </row>
    <row r="34" spans="11:11" x14ac:dyDescent="0.25">
      <c r="K34" s="25">
        <v>31</v>
      </c>
    </row>
    <row r="35" spans="11:11" x14ac:dyDescent="0.25">
      <c r="K35" s="25">
        <v>32</v>
      </c>
    </row>
    <row r="36" spans="11:11" x14ac:dyDescent="0.25">
      <c r="K36" s="25">
        <v>33</v>
      </c>
    </row>
    <row r="37" spans="11:11" x14ac:dyDescent="0.25">
      <c r="K37" s="25">
        <v>34</v>
      </c>
    </row>
    <row r="38" spans="11:11" x14ac:dyDescent="0.25">
      <c r="K38" s="25">
        <v>35</v>
      </c>
    </row>
    <row r="39" spans="11:11" x14ac:dyDescent="0.25">
      <c r="K39" s="25">
        <v>36</v>
      </c>
    </row>
    <row r="40" spans="11:11" x14ac:dyDescent="0.25">
      <c r="K40" s="25">
        <v>37</v>
      </c>
    </row>
    <row r="41" spans="11:11" x14ac:dyDescent="0.25">
      <c r="K41" s="25">
        <v>38</v>
      </c>
    </row>
    <row r="42" spans="11:11" x14ac:dyDescent="0.25">
      <c r="K42" s="25">
        <v>39</v>
      </c>
    </row>
    <row r="43" spans="11:11" x14ac:dyDescent="0.25">
      <c r="K43" s="25">
        <v>40</v>
      </c>
    </row>
    <row r="44" spans="11:11" x14ac:dyDescent="0.25">
      <c r="K44" s="25">
        <v>1</v>
      </c>
    </row>
    <row r="45" spans="11:11" x14ac:dyDescent="0.25">
      <c r="K45" s="25"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5" customWidth="1"/>
    <col min="2" max="2" width="22.25" style="25" customWidth="1"/>
    <col min="3" max="3" width="17.375" style="25" customWidth="1"/>
    <col min="4" max="4" width="10.875" style="25"/>
    <col min="5" max="5" width="11.75" style="25" customWidth="1"/>
    <col min="6" max="6" width="12.75" style="25" customWidth="1"/>
    <col min="7" max="7" width="11" style="25" customWidth="1"/>
    <col min="8" max="8" width="24.5" style="25" customWidth="1"/>
    <col min="9" max="9" width="22.25" style="25" customWidth="1"/>
    <col min="10" max="10" width="20.75" style="25" customWidth="1"/>
    <col min="11" max="11" width="44.5" style="25" customWidth="1"/>
    <col min="12" max="16384" width="10.875" style="25"/>
  </cols>
  <sheetData>
    <row r="1" spans="1:11" x14ac:dyDescent="0.25">
      <c r="A1" s="104" t="s">
        <v>56</v>
      </c>
      <c r="B1" s="104" t="s">
        <v>63</v>
      </c>
      <c r="C1" s="104" t="s">
        <v>64</v>
      </c>
      <c r="D1" s="104" t="s">
        <v>5</v>
      </c>
      <c r="E1" s="104" t="s">
        <v>65</v>
      </c>
      <c r="F1" s="104" t="s">
        <v>66</v>
      </c>
      <c r="G1" s="104" t="s">
        <v>67</v>
      </c>
      <c r="H1" s="105" t="s">
        <v>68</v>
      </c>
      <c r="I1" s="105"/>
      <c r="J1" s="105"/>
    </row>
    <row r="2" spans="1:11" x14ac:dyDescent="0.25">
      <c r="A2" s="104"/>
      <c r="B2" s="104"/>
      <c r="C2" s="104"/>
      <c r="D2" s="104"/>
      <c r="E2" s="104"/>
      <c r="F2" s="104"/>
      <c r="G2" s="104"/>
      <c r="H2" s="44" t="s">
        <v>65</v>
      </c>
      <c r="I2" s="44" t="s">
        <v>66</v>
      </c>
      <c r="J2" s="44" t="s">
        <v>67</v>
      </c>
    </row>
    <row r="3" spans="1:11" s="46" customFormat="1" x14ac:dyDescent="0.25">
      <c r="A3" s="45" t="s">
        <v>69</v>
      </c>
      <c r="B3" s="45" t="s">
        <v>70</v>
      </c>
      <c r="C3" s="45" t="s">
        <v>71</v>
      </c>
      <c r="D3" s="45" t="s">
        <v>72</v>
      </c>
      <c r="E3" s="45" t="s">
        <v>73</v>
      </c>
      <c r="F3" s="45"/>
      <c r="G3" s="45"/>
      <c r="H3" s="45" t="s">
        <v>130</v>
      </c>
      <c r="I3" s="45"/>
      <c r="J3" s="45"/>
    </row>
    <row r="4" spans="1:11" s="46" customFormat="1" x14ac:dyDescent="0.25">
      <c r="A4" s="47" t="s">
        <v>57</v>
      </c>
      <c r="B4" s="47" t="s">
        <v>74</v>
      </c>
      <c r="C4" s="47" t="s">
        <v>71</v>
      </c>
      <c r="D4" s="47" t="s">
        <v>72</v>
      </c>
      <c r="E4" s="47" t="s">
        <v>75</v>
      </c>
      <c r="F4" s="47" t="s">
        <v>76</v>
      </c>
      <c r="G4" s="47"/>
      <c r="H4" s="47" t="s">
        <v>131</v>
      </c>
      <c r="I4" s="47" t="s">
        <v>133</v>
      </c>
      <c r="J4" s="47"/>
    </row>
    <row r="5" spans="1:11" s="46" customFormat="1" x14ac:dyDescent="0.25">
      <c r="A5" s="48" t="s">
        <v>77</v>
      </c>
      <c r="B5" s="47" t="s">
        <v>78</v>
      </c>
      <c r="C5" s="47" t="s">
        <v>71</v>
      </c>
      <c r="D5" s="47" t="s">
        <v>72</v>
      </c>
      <c r="E5" s="47" t="s">
        <v>75</v>
      </c>
      <c r="F5" s="47" t="s">
        <v>76</v>
      </c>
      <c r="G5" s="49"/>
      <c r="H5" s="47" t="s">
        <v>131</v>
      </c>
      <c r="I5" s="47" t="s">
        <v>133</v>
      </c>
      <c r="J5" s="49"/>
    </row>
    <row r="6" spans="1:11" s="46" customFormat="1" x14ac:dyDescent="0.25">
      <c r="A6" s="47" t="s">
        <v>58</v>
      </c>
      <c r="B6" s="47" t="s">
        <v>79</v>
      </c>
      <c r="C6" s="47" t="s">
        <v>71</v>
      </c>
      <c r="D6" s="47" t="s">
        <v>72</v>
      </c>
      <c r="E6" s="47" t="s">
        <v>75</v>
      </c>
      <c r="F6" s="47" t="s">
        <v>76</v>
      </c>
      <c r="G6" s="47" t="s">
        <v>73</v>
      </c>
      <c r="H6" s="47" t="s">
        <v>131</v>
      </c>
      <c r="I6" s="47" t="s">
        <v>133</v>
      </c>
      <c r="J6" s="47" t="s">
        <v>134</v>
      </c>
    </row>
    <row r="7" spans="1:11" s="46" customFormat="1" ht="25.5" x14ac:dyDescent="0.25">
      <c r="A7" s="47" t="s">
        <v>80</v>
      </c>
      <c r="B7" s="47" t="s">
        <v>81</v>
      </c>
      <c r="C7" s="47" t="s">
        <v>71</v>
      </c>
      <c r="D7" s="47" t="s">
        <v>72</v>
      </c>
      <c r="E7" s="47" t="s">
        <v>75</v>
      </c>
      <c r="F7" s="47" t="s">
        <v>76</v>
      </c>
      <c r="G7" s="47"/>
      <c r="H7" s="47" t="s">
        <v>131</v>
      </c>
      <c r="I7" s="47" t="s">
        <v>133</v>
      </c>
      <c r="J7" s="47"/>
    </row>
    <row r="8" spans="1:11" s="46" customFormat="1" ht="25.5" x14ac:dyDescent="0.25">
      <c r="A8" s="47" t="s">
        <v>82</v>
      </c>
      <c r="B8" s="47" t="s">
        <v>83</v>
      </c>
      <c r="C8" s="47" t="s">
        <v>71</v>
      </c>
      <c r="D8" s="47" t="s">
        <v>72</v>
      </c>
      <c r="E8" s="47" t="s">
        <v>75</v>
      </c>
      <c r="F8" s="47" t="s">
        <v>76</v>
      </c>
      <c r="G8" s="47"/>
      <c r="H8" s="47" t="s">
        <v>131</v>
      </c>
      <c r="I8" s="47" t="s">
        <v>133</v>
      </c>
      <c r="J8" s="47"/>
    </row>
    <row r="9" spans="1:11" s="46" customFormat="1" x14ac:dyDescent="0.25">
      <c r="A9" s="47" t="s">
        <v>84</v>
      </c>
      <c r="B9" s="47" t="s">
        <v>85</v>
      </c>
      <c r="C9" s="47" t="s">
        <v>71</v>
      </c>
      <c r="D9" s="47" t="s">
        <v>72</v>
      </c>
      <c r="E9" s="47" t="s">
        <v>75</v>
      </c>
      <c r="F9" s="47" t="s">
        <v>76</v>
      </c>
      <c r="G9" s="47"/>
      <c r="H9" s="47" t="s">
        <v>131</v>
      </c>
      <c r="I9" s="47" t="s">
        <v>133</v>
      </c>
      <c r="J9" s="47"/>
    </row>
    <row r="10" spans="1:11" s="46" customFormat="1" x14ac:dyDescent="0.25">
      <c r="A10" s="47" t="s">
        <v>86</v>
      </c>
      <c r="B10" s="47" t="s">
        <v>87</v>
      </c>
      <c r="C10" s="47" t="s">
        <v>71</v>
      </c>
      <c r="D10" s="47" t="s">
        <v>72</v>
      </c>
      <c r="E10" s="47" t="s">
        <v>88</v>
      </c>
      <c r="F10" s="47"/>
      <c r="G10" s="47"/>
      <c r="H10" s="47" t="s">
        <v>130</v>
      </c>
      <c r="I10" s="47" t="s">
        <v>133</v>
      </c>
      <c r="J10" s="47"/>
    </row>
    <row r="11" spans="1:11" s="46" customFormat="1" ht="25.5" x14ac:dyDescent="0.25">
      <c r="A11" s="47" t="s">
        <v>89</v>
      </c>
      <c r="B11" s="47" t="s">
        <v>90</v>
      </c>
      <c r="C11" s="47" t="s">
        <v>71</v>
      </c>
      <c r="D11" s="47" t="s">
        <v>72</v>
      </c>
      <c r="E11" s="47" t="s">
        <v>75</v>
      </c>
      <c r="F11" s="47" t="s">
        <v>76</v>
      </c>
      <c r="G11" s="47"/>
      <c r="H11" s="47" t="s">
        <v>131</v>
      </c>
      <c r="I11" s="47" t="s">
        <v>133</v>
      </c>
      <c r="J11" s="47"/>
    </row>
    <row r="12" spans="1:11" s="46" customFormat="1" x14ac:dyDescent="0.25">
      <c r="A12" s="47" t="s">
        <v>91</v>
      </c>
      <c r="B12" s="47" t="s">
        <v>92</v>
      </c>
      <c r="C12" s="47" t="s">
        <v>71</v>
      </c>
      <c r="D12" s="47" t="s">
        <v>72</v>
      </c>
      <c r="E12" s="47" t="s">
        <v>75</v>
      </c>
      <c r="F12" s="47" t="s">
        <v>76</v>
      </c>
      <c r="G12" s="47"/>
      <c r="H12" s="47" t="s">
        <v>131</v>
      </c>
      <c r="I12" s="47" t="s">
        <v>133</v>
      </c>
      <c r="J12" s="47"/>
    </row>
    <row r="13" spans="1:11" ht="63" x14ac:dyDescent="0.25">
      <c r="A13" s="50" t="s">
        <v>93</v>
      </c>
      <c r="B13" s="50" t="s">
        <v>94</v>
      </c>
      <c r="C13" s="47" t="s">
        <v>71</v>
      </c>
      <c r="D13" s="51" t="s">
        <v>95</v>
      </c>
      <c r="E13" s="51"/>
      <c r="F13" s="52" t="s">
        <v>125</v>
      </c>
      <c r="G13" s="50"/>
      <c r="H13" s="47"/>
      <c r="I13" s="47" t="s">
        <v>130</v>
      </c>
      <c r="J13" s="50"/>
      <c r="K13" s="25" t="s">
        <v>96</v>
      </c>
    </row>
    <row r="14" spans="1:11" x14ac:dyDescent="0.25">
      <c r="A14" s="50" t="s">
        <v>97</v>
      </c>
      <c r="B14" s="50" t="s">
        <v>98</v>
      </c>
      <c r="C14" s="47" t="s">
        <v>71</v>
      </c>
      <c r="D14" s="51" t="s">
        <v>72</v>
      </c>
      <c r="E14" s="51"/>
      <c r="F14" s="52" t="s">
        <v>126</v>
      </c>
      <c r="G14" s="50"/>
      <c r="H14" s="47"/>
      <c r="I14" s="47" t="s">
        <v>130</v>
      </c>
      <c r="J14" s="50"/>
    </row>
    <row r="15" spans="1:11" ht="31.5" x14ac:dyDescent="0.25">
      <c r="A15" s="50" t="s">
        <v>99</v>
      </c>
      <c r="B15" s="50" t="s">
        <v>100</v>
      </c>
      <c r="C15" s="47" t="s">
        <v>101</v>
      </c>
      <c r="D15" s="50" t="s">
        <v>95</v>
      </c>
      <c r="E15" s="50" t="s">
        <v>124</v>
      </c>
      <c r="F15" s="50"/>
      <c r="G15" s="50"/>
      <c r="H15" s="47" t="s">
        <v>130</v>
      </c>
      <c r="I15" s="50"/>
      <c r="J15" s="50"/>
      <c r="K15" s="25" t="s">
        <v>102</v>
      </c>
    </row>
    <row r="16" spans="1:11" ht="94.5" x14ac:dyDescent="0.25">
      <c r="A16" s="52" t="s">
        <v>103</v>
      </c>
      <c r="B16" s="52"/>
      <c r="C16" s="48" t="s">
        <v>101</v>
      </c>
      <c r="D16" s="52" t="s">
        <v>104</v>
      </c>
      <c r="E16" s="51" t="s">
        <v>122</v>
      </c>
      <c r="F16" s="51" t="s">
        <v>123</v>
      </c>
      <c r="G16" s="51"/>
      <c r="H16" s="52" t="s">
        <v>132</v>
      </c>
      <c r="I16" s="52" t="s">
        <v>135</v>
      </c>
      <c r="J16" s="51"/>
      <c r="K16" s="53" t="s">
        <v>105</v>
      </c>
    </row>
    <row r="17" spans="1:11" ht="25.5" x14ac:dyDescent="0.25">
      <c r="A17" s="47" t="s">
        <v>106</v>
      </c>
      <c r="B17" s="47"/>
      <c r="C17" s="47" t="s">
        <v>71</v>
      </c>
      <c r="D17" s="47" t="s">
        <v>72</v>
      </c>
      <c r="E17" s="47" t="s">
        <v>107</v>
      </c>
      <c r="F17" s="47" t="s">
        <v>108</v>
      </c>
      <c r="G17" s="47"/>
      <c r="H17" s="54" t="s">
        <v>109</v>
      </c>
      <c r="I17" s="54" t="s">
        <v>110</v>
      </c>
      <c r="J17" s="47"/>
      <c r="K17" s="55" t="s">
        <v>111</v>
      </c>
    </row>
    <row r="20" spans="1:11" x14ac:dyDescent="0.25">
      <c r="A20" s="56" t="s">
        <v>112</v>
      </c>
    </row>
    <row r="21" spans="1:11" x14ac:dyDescent="0.25">
      <c r="A21" s="57" t="s">
        <v>113</v>
      </c>
      <c r="B21" s="58" t="s">
        <v>136</v>
      </c>
      <c r="C21" s="59" t="s">
        <v>22</v>
      </c>
      <c r="D21" s="58"/>
      <c r="E21" s="58"/>
    </row>
    <row r="22" spans="1:11" x14ac:dyDescent="0.25">
      <c r="A22" s="60" t="s">
        <v>114</v>
      </c>
      <c r="B22" s="66" t="s">
        <v>137</v>
      </c>
      <c r="C22" s="62" t="s">
        <v>138</v>
      </c>
      <c r="D22" s="61"/>
      <c r="E22" s="61"/>
    </row>
    <row r="23" spans="1:11" x14ac:dyDescent="0.25">
      <c r="A23" s="60" t="s">
        <v>115</v>
      </c>
      <c r="B23" s="66" t="s">
        <v>139</v>
      </c>
      <c r="C23" s="62" t="s">
        <v>140</v>
      </c>
      <c r="D23" s="61"/>
      <c r="E23" s="61"/>
    </row>
    <row r="24" spans="1:11" ht="31.5" x14ac:dyDescent="0.25">
      <c r="A24" s="60" t="s">
        <v>116</v>
      </c>
      <c r="B24" s="61" t="s">
        <v>141</v>
      </c>
      <c r="C24" s="62" t="s">
        <v>144</v>
      </c>
      <c r="D24" s="61"/>
      <c r="E24" s="61"/>
    </row>
    <row r="25" spans="1:11" x14ac:dyDescent="0.25">
      <c r="A25" s="60" t="s">
        <v>117</v>
      </c>
      <c r="B25" s="61" t="s">
        <v>142</v>
      </c>
      <c r="C25" s="62" t="s">
        <v>143</v>
      </c>
      <c r="D25" s="61"/>
      <c r="E25" s="61"/>
    </row>
    <row r="26" spans="1:11" ht="63" x14ac:dyDescent="0.25">
      <c r="A26" s="60" t="s">
        <v>118</v>
      </c>
      <c r="B26" s="61" t="s">
        <v>119</v>
      </c>
      <c r="C26" s="62" t="s">
        <v>120</v>
      </c>
      <c r="D26" s="61"/>
      <c r="E26" s="61"/>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2015-06-12T21:50:18Z</dcterms:modified>
</cp:coreProperties>
</file>